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drawings/drawing7.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codeName="{8C4F1C90-05EB-6A55-5F09-09C24B55AC0B}"/>
  <workbookPr codeName="DieseArbeitsmappe" defaultThemeVersion="124226"/>
  <bookViews>
    <workbookView xWindow="240" yWindow="75" windowWidth="20250" windowHeight="8790" tabRatio="660"/>
  </bookViews>
  <sheets>
    <sheet name="Nutzungsanleitung" sheetId="9" r:id="rId1"/>
    <sheet name="1. Datenerfassung" sheetId="5" r:id="rId2"/>
    <sheet name="2. Flächenzuordnung" sheetId="1" r:id="rId3"/>
    <sheet name="3. Kostenzuordnung &amp; Mietber." sheetId="4" r:id="rId4"/>
    <sheet name="4. Regelbedarf" sheetId="7" r:id="rId5"/>
    <sheet name="5. Zusammenfassung" sheetId="6" r:id="rId6"/>
    <sheet name="6. Export" sheetId="8" r:id="rId7"/>
  </sheets>
  <definedNames>
    <definedName name="Bundesland">'1. Datenerfassung'!$G$6:$G$18</definedName>
    <definedName name="Bundesländer">'1. Datenerfassung'!$G$6:$G$18</definedName>
    <definedName name="_xlnm.Print_Area" localSheetId="1">'1. Datenerfassung'!$A$1:$D$24</definedName>
    <definedName name="_xlnm.Print_Area" localSheetId="2">'2. Flächenzuordnung'!$A$1:$F$86</definedName>
    <definedName name="_xlnm.Print_Area" localSheetId="3">'3. Kostenzuordnung &amp; Mietber.'!$A$1:$G$183</definedName>
    <definedName name="_xlnm.Print_Area" localSheetId="5">'5. Zusammenfassung'!$A$4:$D$54</definedName>
    <definedName name="Flächen_Zuordnung">'2. Flächenzuordnung'!$B$11:$B$14</definedName>
    <definedName name="Flächenzuordnung">'2. Flächenzuordnung'!$B$11:$B$14</definedName>
    <definedName name="FlZuordnung">'2. Flächenzuordnung'!#REF!</definedName>
    <definedName name="KdU">'2. Flächenzuordnung'!$B$11:$B$13</definedName>
    <definedName name="neu">'2. Flächenzuordnung'!$B$90:$B$92</definedName>
    <definedName name="Zuordnung">'2. Flächenzuordnung'!$B$11:$B$13</definedName>
  </definedNames>
  <calcPr calcId="145621"/>
</workbook>
</file>

<file path=xl/calcChain.xml><?xml version="1.0" encoding="utf-8"?>
<calcChain xmlns="http://schemas.openxmlformats.org/spreadsheetml/2006/main">
  <c r="C11" i="7" l="1"/>
  <c r="H43" i="6" l="1"/>
  <c r="H42" i="6"/>
  <c r="H41" i="6"/>
  <c r="F41" i="6" l="1"/>
  <c r="I2" i="8" l="1"/>
  <c r="C36" i="6"/>
  <c r="B36" i="6"/>
  <c r="D137" i="4"/>
  <c r="C137" i="4"/>
  <c r="B32" i="5"/>
  <c r="C140" i="4"/>
  <c r="D140" i="4" s="1"/>
  <c r="C73" i="1"/>
  <c r="A2" i="8" l="1"/>
  <c r="AA2" i="8" l="1"/>
  <c r="N2" i="8"/>
  <c r="D2" i="8"/>
  <c r="E12" i="7" l="1"/>
  <c r="G2" i="8" l="1"/>
  <c r="H2" i="8"/>
  <c r="F2" i="8"/>
  <c r="E2" i="8"/>
  <c r="B2" i="8"/>
  <c r="C2" i="8"/>
  <c r="E10" i="7"/>
  <c r="E11" i="7"/>
  <c r="E13" i="7"/>
  <c r="E14" i="7"/>
  <c r="E15" i="7"/>
  <c r="E16" i="7"/>
  <c r="E17" i="7"/>
  <c r="E18" i="7"/>
  <c r="E19" i="7"/>
  <c r="E9" i="7"/>
  <c r="H20" i="7" l="1"/>
  <c r="F20" i="7"/>
  <c r="H26" i="7" l="1"/>
  <c r="D26" i="7"/>
  <c r="E20" i="7"/>
  <c r="G12" i="7"/>
  <c r="G13" i="7"/>
  <c r="G14" i="7"/>
  <c r="G15" i="7"/>
  <c r="G16" i="7"/>
  <c r="G17" i="7"/>
  <c r="G18" i="7"/>
  <c r="G19" i="7"/>
  <c r="G10" i="7"/>
  <c r="G9" i="7"/>
  <c r="B52" i="6" l="1"/>
  <c r="AD2" i="8"/>
  <c r="D28" i="7"/>
  <c r="D27" i="7"/>
  <c r="I10" i="7" l="1"/>
  <c r="I12" i="7"/>
  <c r="I13" i="7"/>
  <c r="I14" i="7"/>
  <c r="I15" i="7"/>
  <c r="I16" i="7"/>
  <c r="I17" i="7"/>
  <c r="I18" i="7"/>
  <c r="I19" i="7"/>
  <c r="I9" i="7"/>
  <c r="C42" i="4"/>
  <c r="C43" i="4" s="1"/>
  <c r="C13" i="4" l="1"/>
  <c r="C53" i="4" l="1"/>
  <c r="A20" i="6" l="1"/>
  <c r="A26" i="6"/>
  <c r="A25" i="6"/>
  <c r="A27" i="6"/>
  <c r="A10" i="6"/>
  <c r="C119" i="4"/>
  <c r="D119" i="4" s="1"/>
  <c r="C85" i="4" l="1"/>
  <c r="C78" i="4"/>
  <c r="C57" i="4"/>
  <c r="C37" i="4"/>
  <c r="C33" i="4"/>
  <c r="C24" i="4"/>
  <c r="C59" i="4" l="1"/>
  <c r="C87" i="4"/>
  <c r="C116" i="4" s="1"/>
  <c r="D116" i="4" s="1"/>
  <c r="P2" i="8" s="1"/>
  <c r="C60" i="1"/>
  <c r="B80" i="1" l="1"/>
  <c r="B18" i="6" s="1"/>
  <c r="C98" i="4"/>
  <c r="C117" i="4" s="1"/>
  <c r="C104" i="4"/>
  <c r="C109" i="4" s="1"/>
  <c r="D117" i="4" l="1"/>
  <c r="Q2" i="8" s="1"/>
  <c r="C115" i="4"/>
  <c r="C18" i="6"/>
  <c r="C30" i="1"/>
  <c r="C15" i="1"/>
  <c r="B17" i="6" l="1"/>
  <c r="C17" i="6" s="1"/>
  <c r="B79" i="1"/>
  <c r="B81" i="1" s="1"/>
  <c r="B16" i="6"/>
  <c r="C16" i="6" s="1"/>
  <c r="D115" i="4"/>
  <c r="O2" i="8" s="1"/>
  <c r="B27" i="6" l="1"/>
  <c r="C93" i="4"/>
  <c r="C92" i="4"/>
  <c r="C139" i="4" s="1"/>
  <c r="B82" i="1"/>
  <c r="C82" i="1" s="1"/>
  <c r="D80" i="1"/>
  <c r="D79" i="1"/>
  <c r="C91" i="4"/>
  <c r="G11" i="7" s="1"/>
  <c r="C118" i="4"/>
  <c r="C81" i="1"/>
  <c r="C27" i="6" s="1"/>
  <c r="D139" i="4" l="1"/>
  <c r="C35" i="6" s="1"/>
  <c r="B35" i="6"/>
  <c r="B22" i="6"/>
  <c r="M2" i="8"/>
  <c r="B21" i="6"/>
  <c r="L2" i="8"/>
  <c r="C121" i="4"/>
  <c r="D121" i="4" s="1"/>
  <c r="I11" i="7"/>
  <c r="C20" i="7"/>
  <c r="AB2" i="8" s="1"/>
  <c r="D20" i="7"/>
  <c r="C120" i="4"/>
  <c r="D120" i="4" s="1"/>
  <c r="D118" i="4"/>
  <c r="B51" i="6" l="1"/>
  <c r="AC2" i="8"/>
  <c r="D29" i="7"/>
  <c r="H30" i="7"/>
  <c r="D30" i="7"/>
  <c r="H29" i="7"/>
  <c r="G20" i="7"/>
  <c r="B53" i="6" s="1"/>
  <c r="H27" i="7"/>
  <c r="H28" i="7"/>
  <c r="I20" i="7"/>
  <c r="B54" i="6" s="1"/>
  <c r="B50" i="6"/>
  <c r="K2" i="8"/>
  <c r="C123" i="4"/>
  <c r="B25" i="6" l="1"/>
  <c r="J2" i="8"/>
  <c r="C132" i="4"/>
  <c r="D132" i="4" s="1"/>
  <c r="C127" i="4"/>
  <c r="D127" i="4" s="1"/>
  <c r="C79" i="1"/>
  <c r="C25" i="6" s="1"/>
  <c r="C80" i="1"/>
  <c r="C26" i="6" s="1"/>
  <c r="B26" i="6"/>
  <c r="D123" i="4"/>
  <c r="C122" i="4"/>
  <c r="C94" i="4"/>
  <c r="C126" i="4" l="1"/>
  <c r="C131" i="4"/>
  <c r="D158" i="4"/>
  <c r="C158" i="4"/>
  <c r="D122" i="4"/>
  <c r="B42" i="6" l="1"/>
  <c r="W2" i="8"/>
  <c r="C42" i="6"/>
  <c r="X2" i="8"/>
  <c r="D126" i="4"/>
  <c r="C141" i="4" s="1"/>
  <c r="C142" i="4" s="1"/>
  <c r="C128" i="4"/>
  <c r="D131" i="4"/>
  <c r="D141" i="4" s="1"/>
  <c r="D142" i="4" s="1"/>
  <c r="D152" i="4" s="1"/>
  <c r="C33" i="6" s="1"/>
  <c r="C133" i="4"/>
  <c r="T2" i="8" l="1"/>
  <c r="C152" i="4"/>
  <c r="B33" i="6" s="1"/>
  <c r="D128" i="4"/>
  <c r="C160" i="4" s="1"/>
  <c r="Y2" i="8" s="1"/>
  <c r="C156" i="4"/>
  <c r="D133" i="4"/>
  <c r="D160" i="4" s="1"/>
  <c r="Z2" i="8" s="1"/>
  <c r="D156" i="4"/>
  <c r="B49" i="6"/>
  <c r="C40" i="6" l="1"/>
  <c r="S2" i="8"/>
  <c r="B40" i="6"/>
  <c r="R2" i="8"/>
  <c r="D154" i="4"/>
  <c r="C44" i="6"/>
  <c r="C154" i="4"/>
  <c r="B44" i="6"/>
  <c r="B38" i="6" l="1"/>
  <c r="U2" i="8"/>
  <c r="C38" i="6"/>
  <c r="V2" i="8"/>
</calcChain>
</file>

<file path=xl/sharedStrings.xml><?xml version="1.0" encoding="utf-8"?>
<sst xmlns="http://schemas.openxmlformats.org/spreadsheetml/2006/main" count="696" uniqueCount="567">
  <si>
    <t xml:space="preserve">Individueller Wohnraum </t>
  </si>
  <si>
    <t>Bewohnerraum mit integriertem Sanitärbereich</t>
  </si>
  <si>
    <t>Bewohnerzimmer Einzelzimmer</t>
  </si>
  <si>
    <t>Mehrbettzimmer</t>
  </si>
  <si>
    <t>Gemeinsamer Wohnraum</t>
  </si>
  <si>
    <t>Essräume</t>
  </si>
  <si>
    <t>Zentralküche</t>
  </si>
  <si>
    <t>Rollstuhlabstellplatz</t>
  </si>
  <si>
    <t>Gemeinschaftsraum</t>
  </si>
  <si>
    <t>Anmerkungen</t>
  </si>
  <si>
    <t>Fachleistungsflächen</t>
  </si>
  <si>
    <t>Aufenthaltsraum Mitarbeiter</t>
  </si>
  <si>
    <t>Mitarbeiter WC/Dusche</t>
  </si>
  <si>
    <t>Vorratsraum</t>
  </si>
  <si>
    <t>Therapieräume</t>
  </si>
  <si>
    <t>Timeout-Raum</t>
  </si>
  <si>
    <t>Therapieküche</t>
  </si>
  <si>
    <t>Hauswirtschaftsraum</t>
  </si>
  <si>
    <t>Hobbyraum</t>
  </si>
  <si>
    <t>Cafeteria zentral</t>
  </si>
  <si>
    <t>Sonstiges:</t>
  </si>
  <si>
    <t>Flur</t>
  </si>
  <si>
    <t>Waschküche</t>
  </si>
  <si>
    <t>Trockenräume</t>
  </si>
  <si>
    <t>Garagen</t>
  </si>
  <si>
    <t>Aufzug</t>
  </si>
  <si>
    <t>Fläche</t>
  </si>
  <si>
    <t xml:space="preserve">Zuordnung </t>
  </si>
  <si>
    <t>KdU</t>
  </si>
  <si>
    <t>Einrichtungsleitung/ Verwaltung</t>
  </si>
  <si>
    <t>Hausmeisterraum/ Werkstatt</t>
  </si>
  <si>
    <t>Hauseingang/ Treppenhaus</t>
  </si>
  <si>
    <t>Gruppenküche/ Wohnküche</t>
  </si>
  <si>
    <t>Kellerräume/ Entsorgung</t>
  </si>
  <si>
    <t>Dachboden/ Bodenräume</t>
  </si>
  <si>
    <t>Abstellräume/ Lager</t>
  </si>
  <si>
    <t>FL</t>
  </si>
  <si>
    <t>KdU/FL</t>
  </si>
  <si>
    <t>∑ FL-Fläche</t>
  </si>
  <si>
    <t>m²</t>
  </si>
  <si>
    <t>Gesamtwert</t>
  </si>
  <si>
    <t>je Bewohner</t>
  </si>
  <si>
    <t>Doppelzimmer 50/50 Aufteilung der individuellen Wohnfläche</t>
  </si>
  <si>
    <t>Speisesaal, gehört zum Wohnheim</t>
  </si>
  <si>
    <t>Begründung: Rollstuhlfahrer im ABW benötigt ebenfalls einen Rohlstuhlabstellplatz</t>
  </si>
  <si>
    <t>entspricht Wohnzimmer</t>
  </si>
  <si>
    <t xml:space="preserve">Pausenraum, Aufenthaltsraum </t>
  </si>
  <si>
    <t xml:space="preserve">Lebensmittel o.ä. </t>
  </si>
  <si>
    <t>Nettokaltmiete</t>
  </si>
  <si>
    <t>Miete, Pacht</t>
  </si>
  <si>
    <t>Abschreibungen</t>
  </si>
  <si>
    <t>Finanzierungskosten</t>
  </si>
  <si>
    <t>Heizkosten</t>
  </si>
  <si>
    <t>Kosten der Gebäudereinigung (Wohn- und Geschäftsflächen) inkl. Glasreinigung</t>
  </si>
  <si>
    <t>Ungezieferbekämpfung</t>
  </si>
  <si>
    <t>Grundsteuer</t>
  </si>
  <si>
    <t>Inventarversicherung</t>
  </si>
  <si>
    <t>Gesamtkosten pro Jahr</t>
  </si>
  <si>
    <t>Betriebskosten</t>
  </si>
  <si>
    <t>Büro der Einrichtungsleitung, Empfang, Verwaltungsbüro</t>
  </si>
  <si>
    <t>Gesamt Individueller Wohnraum</t>
  </si>
  <si>
    <t xml:space="preserve">Gesamt Gemeinsamer Wohnraum </t>
  </si>
  <si>
    <t>Gesamt Fachleistungsfläche</t>
  </si>
  <si>
    <t>Dropdownliste Zuordnung</t>
  </si>
  <si>
    <t>Kosten Pacht für Grundstück</t>
  </si>
  <si>
    <t>Miete Gebäude</t>
  </si>
  <si>
    <t>Neubau Gebäude</t>
  </si>
  <si>
    <t>Sanierung Gebäude</t>
  </si>
  <si>
    <t>200 Herrichten und Erschließen</t>
  </si>
  <si>
    <t>300 Bauwerk - Baukonstruktion</t>
  </si>
  <si>
    <t>Abschreibung aus Möblierung (Wohneinheit)</t>
  </si>
  <si>
    <t>Abschreibung aus Möblierung (Gemeinschaftsräume)</t>
  </si>
  <si>
    <t>Abschreibung aus Möblierung (übrige Räume)</t>
  </si>
  <si>
    <t>Abschreibung aus Möblierung (Fachleistungsräume)</t>
  </si>
  <si>
    <t>400 Technische Anlagen</t>
  </si>
  <si>
    <t>500 Außenanlagen</t>
  </si>
  <si>
    <t>Einrichtung und Ausstattung</t>
  </si>
  <si>
    <t>Zinsaufwand für Darlehen</t>
  </si>
  <si>
    <t>Instandhaltung Gebäude</t>
  </si>
  <si>
    <t>Instandhaltung Gebäudetechnik und Einrichtung</t>
  </si>
  <si>
    <t>Instandhaltung Außenanlagen</t>
  </si>
  <si>
    <t>Sonstiges</t>
  </si>
  <si>
    <t>Heizkosten (Gas, Öl, Fernwärme, etc.)</t>
  </si>
  <si>
    <t>Wartung Gebäude</t>
  </si>
  <si>
    <t>Wartung der Einrichtung</t>
  </si>
  <si>
    <t xml:space="preserve">Wartung der Gebäudetechnik </t>
  </si>
  <si>
    <t>Reinigungskosten</t>
  </si>
  <si>
    <t>Pflege der Außenflächen</t>
  </si>
  <si>
    <t>Gartenpflege</t>
  </si>
  <si>
    <t xml:space="preserve">Kosten Winterdienst </t>
  </si>
  <si>
    <t>Hauswartkosten</t>
  </si>
  <si>
    <t xml:space="preserve">Versicherungen </t>
  </si>
  <si>
    <t>Miete, Pacht Gesamt</t>
  </si>
  <si>
    <t>Finanzierungskosten Gesamt</t>
  </si>
  <si>
    <t>Betriebskosten Gesamt</t>
  </si>
  <si>
    <t>Betrieb und Wartung Aufzug</t>
  </si>
  <si>
    <t>Entwässerung</t>
  </si>
  <si>
    <t>Wasserversorgung</t>
  </si>
  <si>
    <t>Warmwasserversorgung</t>
  </si>
  <si>
    <t>Straßenreinigung</t>
  </si>
  <si>
    <t>Gebäudereinigung</t>
  </si>
  <si>
    <t>Beleuchtung</t>
  </si>
  <si>
    <t>Schornsteinreinigung</t>
  </si>
  <si>
    <t xml:space="preserve">Sach- und Haftpflichtversicherung </t>
  </si>
  <si>
    <t>Betriebskosten (nach § 2 BetrKV)</t>
  </si>
  <si>
    <t>Müllbeseitigung/Abfallentsorgung</t>
  </si>
  <si>
    <t>Leitungsgebundene Kosten Gesamt</t>
  </si>
  <si>
    <t>Versicherungen Gesamt</t>
  </si>
  <si>
    <t>Nettokaltmiete Gesamt</t>
  </si>
  <si>
    <t>Sonstige Kosten</t>
  </si>
  <si>
    <t>Stromkosten</t>
  </si>
  <si>
    <t>Abschreibungswert 33 Jahre</t>
  </si>
  <si>
    <t>Stromkosten Gesamt</t>
  </si>
  <si>
    <t xml:space="preserve">Heizkosten </t>
  </si>
  <si>
    <t>Heizkosten Gesamt</t>
  </si>
  <si>
    <t>je Bewohner pro Monat</t>
  </si>
  <si>
    <t>Strom- und Heizkosten</t>
  </si>
  <si>
    <t>KdU-Flächenanteil</t>
  </si>
  <si>
    <t>FL-Flächenanteil</t>
  </si>
  <si>
    <t>Kostenposition</t>
  </si>
  <si>
    <t>Erhebungstool Trennung der Leistungen im Bundesteilhabegesetz ab 2020</t>
  </si>
  <si>
    <t>Name der Einrichtung</t>
  </si>
  <si>
    <t>Postleitzahl</t>
  </si>
  <si>
    <t>Stadt</t>
  </si>
  <si>
    <t>Kommune</t>
  </si>
  <si>
    <t>Bewohnerzahl</t>
  </si>
  <si>
    <t>Typ der Einrichtung</t>
  </si>
  <si>
    <t>Baujahr Gebäude</t>
  </si>
  <si>
    <t>Gebäudeart (Altbau, Plattenbau, Schloß etc.)</t>
  </si>
  <si>
    <t>Musterstr.</t>
  </si>
  <si>
    <t>Musterstadt</t>
  </si>
  <si>
    <t>besondere Wohnform</t>
  </si>
  <si>
    <t>Neubau</t>
  </si>
  <si>
    <t>1. Datenerfassung</t>
  </si>
  <si>
    <t>2. Flächenzuordnung</t>
  </si>
  <si>
    <t>3. Kostenzuordnung &amp; Mietpreisberechnung (KdU+Fachleistungsanteil)</t>
  </si>
  <si>
    <t>4. Zusammenfassung der Ergebnisse</t>
  </si>
  <si>
    <t>Musterkommune</t>
  </si>
  <si>
    <t>früherer Leistungstyp</t>
  </si>
  <si>
    <t>Barrierefreies Bad mit Badewanne</t>
  </si>
  <si>
    <t>Therapiebad</t>
  </si>
  <si>
    <t>externer Anbieter, Lebensmittel über RBS zu finanzieren, Trennung der Fremdleistungskosten</t>
  </si>
  <si>
    <t>Großküche und Speisesaal</t>
  </si>
  <si>
    <t>Besucher WC</t>
  </si>
  <si>
    <t>Dienstzimmer/Büro</t>
  </si>
  <si>
    <t>Snoezelenraum</t>
  </si>
  <si>
    <t>Therapeutisches Schwimmbad</t>
  </si>
  <si>
    <t>Fläche für therapeutisches Reiten</t>
  </si>
  <si>
    <t>Weitere Therapieflächen</t>
  </si>
  <si>
    <t>trägerspezifische Nutzung; Fläche ggf. auch von anderen Nutzern in anderen Einrichtungen der besonderen Wohnform genutzt</t>
  </si>
  <si>
    <t>Gesamt Ausstattung</t>
  </si>
  <si>
    <t>Abschreibung Elektrogroßgeräte (Gemeinschaftsräume)</t>
  </si>
  <si>
    <t>600 Ausstattung Bau</t>
  </si>
  <si>
    <t>700 Herstellungsnebenkosten</t>
  </si>
  <si>
    <t>Eigenkapitalzins</t>
  </si>
  <si>
    <t>tatsächliche Kosten</t>
  </si>
  <si>
    <t>Instandhaltungskosten und Wartung</t>
  </si>
  <si>
    <t>Instandhaltungskosten und Wartung Gesamt</t>
  </si>
  <si>
    <t>Haushaltsstrom (Gemeinschaftsfläche)</t>
  </si>
  <si>
    <t>FL-Fläche</t>
  </si>
  <si>
    <t>Betrieb Gemeinschaftsantennenanlage</t>
  </si>
  <si>
    <t>Telefonanschlüsse, Internetanschlüsse; Telefonanlage</t>
  </si>
  <si>
    <t>umfasst Gebäudeversicherung</t>
  </si>
  <si>
    <t>Reinigung der Verkehrsflächen</t>
  </si>
  <si>
    <t>Mietausfallwagnis (5%)</t>
  </si>
  <si>
    <t>Instandhaltung Bewohnerzimmer</t>
  </si>
  <si>
    <t xml:space="preserve">Gesamt Abschreibungen </t>
  </si>
  <si>
    <t>Sonderposten</t>
  </si>
  <si>
    <t>Sonderposten Gesamt</t>
  </si>
  <si>
    <t>Kalte Betriebskosten</t>
  </si>
  <si>
    <t>Raumkosten zusätzlich genutzter Gemeinschaftsflächen in separaten Gebäuden</t>
  </si>
  <si>
    <t>Sonstige Kosten Gesamt</t>
  </si>
  <si>
    <t>Abstimmung zum Regelbedarf nötig, Aufteilung individ. Wohnraum, Verkehrsflächen, FL-Flächen schwer zu trennen, muss aus unterschiedl. Töpfen bezahlt werden</t>
  </si>
  <si>
    <t>Kalte Betriebskosten Gesamt</t>
  </si>
  <si>
    <t>Bekleidung und Schuhe</t>
  </si>
  <si>
    <t>Gesundheitspflege</t>
  </si>
  <si>
    <t>Verkehr</t>
  </si>
  <si>
    <t>Bildung</t>
  </si>
  <si>
    <t>Andere Waren und Dienstleistungen</t>
  </si>
  <si>
    <t>Summe</t>
  </si>
  <si>
    <t>Nr.</t>
  </si>
  <si>
    <t>Nahrungsmittel und alkoholfreie Getränke</t>
  </si>
  <si>
    <t>Nachrichtenübermittlungen</t>
  </si>
  <si>
    <t>Freizeit, Unterhaltung, Kultur</t>
  </si>
  <si>
    <t>Beherbergungs- und Gaststättenleistungen</t>
  </si>
  <si>
    <t>Abschreibungswert 15 Jahre</t>
  </si>
  <si>
    <t>Abschreibungswert 10 Jahre</t>
  </si>
  <si>
    <t>Betriebskosten nach Betr.KV; Strom- und Heizkosten ausgegliedert</t>
  </si>
  <si>
    <r>
      <rPr>
        <b/>
        <sz val="11"/>
        <color theme="0"/>
        <rFont val="Calibri"/>
        <family val="2"/>
      </rPr>
      <t>∑</t>
    </r>
    <r>
      <rPr>
        <b/>
        <sz val="11"/>
        <color theme="0"/>
        <rFont val="Arial"/>
        <family val="2"/>
      </rPr>
      <t xml:space="preserve"> KdU-Fläche</t>
    </r>
  </si>
  <si>
    <t>J/N</t>
  </si>
  <si>
    <t>Funktionsräume</t>
  </si>
  <si>
    <t>Abstellraum/ Putzmittelraum FL</t>
  </si>
  <si>
    <t>Abstellraum/ Putzmittelraum KdU</t>
  </si>
  <si>
    <t xml:space="preserve">je nachdem für was/wen Abstellraum genutzt wird </t>
  </si>
  <si>
    <t>Rettungswege (Heimmindestbauverordnung)</t>
  </si>
  <si>
    <t>Flächenverteilungsschlüssel</t>
  </si>
  <si>
    <t>Haushaltsstrom</t>
  </si>
  <si>
    <t>Fachleistungsstrom</t>
  </si>
  <si>
    <t>Zuständigkeit</t>
  </si>
  <si>
    <t xml:space="preserve">Nettokaltmiete </t>
  </si>
  <si>
    <t>je Bewohner pro Monat (€)</t>
  </si>
  <si>
    <t>Gesamtkosten pro Jahr (€)</t>
  </si>
  <si>
    <t>Werte des örtlich zuständigen Grundsicherungsträgers pro Bewohner pro Monat (€)</t>
  </si>
  <si>
    <t>Gesamtwert (m²)</t>
  </si>
  <si>
    <t>je Bewohner (m²)</t>
  </si>
  <si>
    <t>tatsächliche Kosten notwendiger Lebensunterhalt</t>
  </si>
  <si>
    <t>∑ Individueller Wohnraum</t>
  </si>
  <si>
    <t>∑ Gemeinsamer Wohnraum</t>
  </si>
  <si>
    <t>∑ Fachleistungsflächen</t>
  </si>
  <si>
    <t>gewährter Regelbedarf (RBS 2)</t>
  </si>
  <si>
    <t>(Differenzbetrag zu RBS 1)</t>
  </si>
  <si>
    <t>Bereich</t>
  </si>
  <si>
    <t>Zuordnung</t>
  </si>
  <si>
    <t>1. Anzahl der Bewohner</t>
  </si>
  <si>
    <t>2. Ergebnis Flächenzuordnung</t>
  </si>
  <si>
    <t>4. Regelbedarf</t>
  </si>
  <si>
    <t>*</t>
  </si>
  <si>
    <t>Differenzbetrag zu RBS 2</t>
  </si>
  <si>
    <t>**</t>
  </si>
  <si>
    <t>Individueller Strom aus Tabellenblatt 3 (Kostenzuordnung) (C89) je Bewohner je Monat</t>
  </si>
  <si>
    <t>Gegenstand der Nachweisung</t>
  </si>
  <si>
    <t>07</t>
  </si>
  <si>
    <t>0713 000</t>
  </si>
  <si>
    <t>Kauf oder Leasing von Fahrrädern</t>
  </si>
  <si>
    <t>0721 070</t>
  </si>
  <si>
    <t>Zubehör, Einzel- und Ersatzteile für Fahrräder</t>
  </si>
  <si>
    <t>0723 000</t>
  </si>
  <si>
    <t>Wartungen/Reparaturen</t>
  </si>
  <si>
    <t>0730 901</t>
  </si>
  <si>
    <t>fremde Verkehrsdienstleistungen (ohne Übernachtung) - nicht Luftverkehr</t>
  </si>
  <si>
    <t>0730 902</t>
  </si>
  <si>
    <t>fremde Verkehrsdienstleistungen ( mit Übernachtung) - nicht Luftverkehr</t>
  </si>
  <si>
    <t>08</t>
  </si>
  <si>
    <t>Nachrichtenübermittlung</t>
  </si>
  <si>
    <t>0820 000</t>
  </si>
  <si>
    <t>Kauf und Reparatur von Festnetz und Mobiltelefonen sowie anderen Kommunikationsgeräten</t>
  </si>
  <si>
    <t>0810 000</t>
  </si>
  <si>
    <t>Post- und Paketdienstleistungen, private Brief- und Paketzustelldienste, Gebühren und Entgelte,
Versandkosten</t>
  </si>
  <si>
    <t>0830 401</t>
  </si>
  <si>
    <t>Kommunikationsdienstleistungen - Doppelflatrate Festnetztelefon und Internet (Kombipaket)</t>
  </si>
  <si>
    <t>09</t>
  </si>
  <si>
    <t>Freizeit, Unterhaltung und Kultur</t>
  </si>
  <si>
    <t>0911 100</t>
  </si>
  <si>
    <t>Tonempfangs-, -aufnahme und -wiedergabegeräte</t>
  </si>
  <si>
    <t>0911 200</t>
  </si>
  <si>
    <t>Fernseh- und Videogeräte, TV-Antennen</t>
  </si>
  <si>
    <t>0913 000</t>
  </si>
  <si>
    <t>Datenverarbeitungsgeräte sowie System- und Anwendungssoftware (einschl. Downloads und Apps)</t>
  </si>
  <si>
    <t>0914 000</t>
  </si>
  <si>
    <t>Bild-, Daten- und Tonträger (einschl. Downloads von Filmen, Musik, Fotos und entsprechenden Apps)</t>
  </si>
  <si>
    <t>0921 900</t>
  </si>
  <si>
    <t>langlebige Gebrauchsgüter und Ausrüstungen für Sport, Camping und Erholung, Musikinstrumente</t>
  </si>
  <si>
    <t>0931 900</t>
  </si>
  <si>
    <t>Spielwaren (auch Computer-, Onlinespiele, Downloads und Apps)</t>
  </si>
  <si>
    <t>0932 010</t>
  </si>
  <si>
    <t>Sportartikel</t>
  </si>
  <si>
    <t>0941 020</t>
  </si>
  <si>
    <t>außerschulische Sport- und Musikunterrichte, Hobbykurse</t>
  </si>
  <si>
    <t>0941 040</t>
  </si>
  <si>
    <t>Miete/Leihgebühren für Sport- und Campingartikel</t>
  </si>
  <si>
    <t>Eintrittsgelder, Nutzungsentgelte beim Besuch von Sport und Freizeitveranstaltungen bzw. -einrichtungen</t>
  </si>
  <si>
    <t>0941 910</t>
  </si>
  <si>
    <t>Dienstleistungen von Fotografen, Fotolabors, Fotoservices u. Ä.</t>
  </si>
  <si>
    <t>0942 430</t>
  </si>
  <si>
    <t>Eintrittsgelder, Nutzungsentgelte beim Besuch von Kultur- veranstaltungen bzw. -einrichtungen</t>
  </si>
  <si>
    <t>0942 910</t>
  </si>
  <si>
    <t>sonstige Freizeit- und Kulturdienstleistungen</t>
  </si>
  <si>
    <t>0951 000</t>
  </si>
  <si>
    <t>Bücher und Broschüren (einschließlich Downloads und Apps)</t>
  </si>
  <si>
    <t>0952 090</t>
  </si>
  <si>
    <t>Miete/-Leihgebühr für Bücher, Zeitschriften</t>
  </si>
  <si>
    <t>0952 900</t>
  </si>
  <si>
    <t>Zeitungen und Zeitschriften, Landkarten und Globen (einschl. Downloads und Apps)</t>
  </si>
  <si>
    <t>0953 900</t>
  </si>
  <si>
    <t>sonstige Gebrauchsgüter für Schule, Büro, Unterhaltung und Freizeit</t>
  </si>
  <si>
    <t>0954 900</t>
  </si>
  <si>
    <t>sonstige Verbrauchsgüter (Schreibwaren, Zeichenmaterial i.A.)</t>
  </si>
  <si>
    <t>0915 000</t>
  </si>
  <si>
    <t>Reparaturen von Geräten für Empfang, Aufnahme und Wiedergabe von Ton und Bild, von Foto- und Filmausrüstungen und von optischen
und Datenverarbeitungsgeräten</t>
  </si>
  <si>
    <t>0923 900</t>
  </si>
  <si>
    <t>Reparaturen und Installationen von langlebigen Gebrauchsgütern und Ausrüstungen für Kultur, Sport, Camping und Erholung, Musikinstrumente sowie Sport- und Campingartikeln</t>
  </si>
  <si>
    <t>Bildungswesen</t>
  </si>
  <si>
    <t>1050 900</t>
  </si>
  <si>
    <t xml:space="preserve">Gebühren für Kurse (ohne Erwerb von Bildungsabschlüssen) </t>
  </si>
  <si>
    <t>Beherbergungs- und Gaststättendienstleistungen</t>
  </si>
  <si>
    <t>1111 000</t>
  </si>
  <si>
    <t>Speisen und Getränke in Restaurants, Cafés, Eisdielen, an Imbissständen und vom Lieferservice</t>
  </si>
  <si>
    <t>1112 000</t>
  </si>
  <si>
    <t>Speisen und Getränke in Kantinen und Mensen</t>
  </si>
  <si>
    <t>1231 902</t>
  </si>
  <si>
    <t>Uhren (auch Reparaturen)</t>
  </si>
  <si>
    <t>1211 030</t>
  </si>
  <si>
    <t>andere Dienstleistungen für die Körperpflege</t>
  </si>
  <si>
    <t>1211 101</t>
  </si>
  <si>
    <t>Friseurdienstleistungen für Herren (Kosten einschl. Trinkgelder)</t>
  </si>
  <si>
    <t>1211 200</t>
  </si>
  <si>
    <t>Friseurdienstleistungen für Damen (Kosten einschl. Trinkgelder)</t>
  </si>
  <si>
    <t>1212 200</t>
  </si>
  <si>
    <t>elektrische Geräte für die Körperpflege (einschl. Reparaturen)</t>
  </si>
  <si>
    <t>1213 010</t>
  </si>
  <si>
    <t>nichtelektrische Gebrauchsgüter für die Körperpflege</t>
  </si>
  <si>
    <t>1213 090</t>
  </si>
  <si>
    <t>Toilettenpapier, Papiertaschentücher und ähnliche Hygieneartikel</t>
  </si>
  <si>
    <t>1213 920</t>
  </si>
  <si>
    <t>Körperpflegemittel, Duft- und Schönheitserzeugnisse</t>
  </si>
  <si>
    <t>1262 900</t>
  </si>
  <si>
    <t>Finanzdienstleistungen</t>
  </si>
  <si>
    <t>1270 900</t>
  </si>
  <si>
    <t>sonstige Dienstleistungen, a. n. g.</t>
  </si>
  <si>
    <t>1541 000</t>
  </si>
  <si>
    <t>Mitgliedsbeiträge für Vereine, Parteien u. Ä.</t>
  </si>
  <si>
    <t>0451 010</t>
  </si>
  <si>
    <t>Strom (auch Solarenergie)</t>
  </si>
  <si>
    <t>0431 000</t>
  </si>
  <si>
    <t>Ausgaben für Instandhaltung und Schönheitsreparaturen Eigenleistungen
Mieter- Untermieterinnen für Haupt-, Zweit- und Freizeitwohnungen</t>
  </si>
  <si>
    <t>0431 915</t>
  </si>
  <si>
    <t>0413 900</t>
  </si>
  <si>
    <t>0432 915</t>
  </si>
  <si>
    <t>05</t>
  </si>
  <si>
    <t>Innenausstattung, Haushaltsgeräte und -gegenstände</t>
  </si>
  <si>
    <t>0511 090</t>
  </si>
  <si>
    <t>Lieferung, Installation von Möbeln und elektrischen Leuchten</t>
  </si>
  <si>
    <t>0511 900</t>
  </si>
  <si>
    <t>Möbel und Einrichtungsgegenstände</t>
  </si>
  <si>
    <t>0512 090</t>
  </si>
  <si>
    <t>Verlegen von Teppichen und elastischen Bodenbelägen</t>
  </si>
  <si>
    <t>0512 910</t>
  </si>
  <si>
    <t>Teppiche und elastische Bodenbeläge</t>
  </si>
  <si>
    <t>0520 900</t>
  </si>
  <si>
    <t>Heimtextilien</t>
  </si>
  <si>
    <t>0531 100</t>
  </si>
  <si>
    <t>Kühlschränke, Gefrierschränke / -truhen</t>
  </si>
  <si>
    <t>0531 200</t>
  </si>
  <si>
    <t>Waschmaschinen, Wäschetrockner, Geschirrspül- und Bügelmaschinen</t>
  </si>
  <si>
    <t>0531 900</t>
  </si>
  <si>
    <t>fremde Installationen Haushalts- großgeräten</t>
  </si>
  <si>
    <t>0531 901</t>
  </si>
  <si>
    <t>sonstige größere Haushaltsgeräte</t>
  </si>
  <si>
    <t>0532 000</t>
  </si>
  <si>
    <t>kleine elektrische Haushaltsgeräte</t>
  </si>
  <si>
    <t>0540 400</t>
  </si>
  <si>
    <t>Reparaturen an Glaswaren, Geschirr und anderen Gebrauchs-gegenständen für die Haushaltsführung</t>
  </si>
  <si>
    <t>0540 900</t>
  </si>
  <si>
    <t>Glaswaren, Geschirr und andere Haushaltsgegenstände</t>
  </si>
  <si>
    <t>0551 902</t>
  </si>
  <si>
    <t>elektrische Werkzeuge (inkl. Reparaturen, Miete)</t>
  </si>
  <si>
    <t>0552 030</t>
  </si>
  <si>
    <t>andere Gebrauchsgüter fürs Haus (Metallwaren, Elektroartikel)</t>
  </si>
  <si>
    <t>0552 902</t>
  </si>
  <si>
    <t>nicht elektrische Werkzeuge (inkl. Reparaturen, Miete)</t>
  </si>
  <si>
    <t>0561 000</t>
  </si>
  <si>
    <t>Verbrauchsgüter  Haushaltsführung</t>
  </si>
  <si>
    <t>0513 000</t>
  </si>
  <si>
    <t>Reparatur von Möbeln, Einrichtungs- gegenständen, Bodenbelägen</t>
  </si>
  <si>
    <t>0533 000</t>
  </si>
  <si>
    <t>Reparaturen an Haushaltsgeräten (inkl. Mieten)</t>
  </si>
  <si>
    <t>06</t>
  </si>
  <si>
    <t>0611 010</t>
  </si>
  <si>
    <t>pharmazeutische Erzeugnisse
- für gesetzlich Krankenversicherte
- mit Rezept (nur Eigenanteil/ Zuzahlg)</t>
  </si>
  <si>
    <t>0611 900</t>
  </si>
  <si>
    <t>pharmazeutische Erzeugnisse mit/ohne Rezept (verauslagter Gesamtbetrag)</t>
  </si>
  <si>
    <t>0612 010</t>
  </si>
  <si>
    <t>andere medizinische Erzeugnisse
- für gesetzlich Krankenversicherte
- mit Rezept (nur Eigenanteil/ Zuzahlg)</t>
  </si>
  <si>
    <t>0612 900</t>
  </si>
  <si>
    <t>andere medizinische Erzeugnisse mit/ohne Rezept (verauslagter Gesamtbetrag)</t>
  </si>
  <si>
    <t>0613 900</t>
  </si>
  <si>
    <t>therapeutische Mittel und Geräte (einschl. Eigenanteile)</t>
  </si>
  <si>
    <t>01</t>
  </si>
  <si>
    <t>Nahrungsmittel, alkoholfreie Getränke</t>
  </si>
  <si>
    <t>0110 000</t>
  </si>
  <si>
    <t xml:space="preserve">Nahrungsmittel </t>
  </si>
  <si>
    <t>0120 000</t>
  </si>
  <si>
    <t>Getränke</t>
  </si>
  <si>
    <t>0210 000</t>
  </si>
  <si>
    <t>alkoholische Getränke (substituiert durch Mineralwasser)</t>
  </si>
  <si>
    <t>03</t>
  </si>
  <si>
    <t>0312 100</t>
  </si>
  <si>
    <t>Bekleidung für Herren ab 14</t>
  </si>
  <si>
    <t>0312 200</t>
  </si>
  <si>
    <t>Bekleidung für Damen ab 14</t>
  </si>
  <si>
    <t>0311 000</t>
  </si>
  <si>
    <t>Bekleidungsstoffe</t>
  </si>
  <si>
    <t>0313 000</t>
  </si>
  <si>
    <t>Bekleidungszubehör</t>
  </si>
  <si>
    <t>0321 100</t>
  </si>
  <si>
    <t>Schuhe für Herren ab 14</t>
  </si>
  <si>
    <t>0321 200</t>
  </si>
  <si>
    <t>Schuhe für Damen ab 14</t>
  </si>
  <si>
    <t>0321 900</t>
  </si>
  <si>
    <t>Schuhzubehör</t>
  </si>
  <si>
    <t>0314 100</t>
  </si>
  <si>
    <t>fremde Änderungen und Reparaturen an Bekleidung (einschl. Leihgebühren)</t>
  </si>
  <si>
    <t>0322 000</t>
  </si>
  <si>
    <t>fremde Änderungen und Reparaturen an Schuhen (einschl. Leihgebühren)</t>
  </si>
  <si>
    <t>04</t>
  </si>
  <si>
    <t>Wohnen, Energie und Wohnungsinstandhaltung</t>
  </si>
  <si>
    <t xml:space="preserve">Kosten Hausverwaltung </t>
  </si>
  <si>
    <t xml:space="preserve">ohne Abzug von Fördermitteln </t>
  </si>
  <si>
    <t>eingesetzte Eigenmittel</t>
  </si>
  <si>
    <t>Leerstandswagnis (5%)</t>
  </si>
  <si>
    <t xml:space="preserve">Telefongebühren, Internetgebühren </t>
  </si>
  <si>
    <t>darin enthalten:</t>
  </si>
  <si>
    <t>persönliche, individuelle Einrichtungsgegenstände (in Abgrenzung zu Ausstattung)</t>
  </si>
  <si>
    <t>x</t>
  </si>
  <si>
    <t>Differenz RBS 2 zu tatsächl. Kosten</t>
  </si>
  <si>
    <t>Differenz RBS 1 zu tatsächl. Kosten</t>
  </si>
  <si>
    <t>Bundesland</t>
  </si>
  <si>
    <t>max. Heizkosten</t>
  </si>
  <si>
    <t>Gesamtwert in m² KdU-Fläche</t>
  </si>
  <si>
    <t>Gesamtwert in m² FL-Anteil</t>
  </si>
  <si>
    <t>Regelbedarf Ist-Kosten</t>
  </si>
  <si>
    <t>Kosten Leistungsberechtigter</t>
  </si>
  <si>
    <t>Kosten Einrichtung</t>
  </si>
  <si>
    <t>durch Grundsicherungsträger gewährte KdU + 25%</t>
  </si>
  <si>
    <t>KdU-Anteil an Gesamtfläche</t>
  </si>
  <si>
    <t>FL-Anteil an Gesamtfläche</t>
  </si>
  <si>
    <t>Investitionsbetrag Fachleistungen</t>
  </si>
  <si>
    <t>Annahme: 4% der eingesetzten Eigenmittel</t>
  </si>
  <si>
    <t>Kosten nur anteilig für die einrichtungsbezogene Nutzung eintragen</t>
  </si>
  <si>
    <t>Leitungsgebundene</t>
  </si>
  <si>
    <t>gesondert auszuweisen nach § 42a</t>
  </si>
  <si>
    <t>Abschreibungswert 33 Jahre; kalkulatorische Miete; Annahme: tatsächliche Herstellungskosten</t>
  </si>
  <si>
    <t>Bayern</t>
  </si>
  <si>
    <t>Berlin </t>
  </si>
  <si>
    <t>Brandenburg</t>
  </si>
  <si>
    <t>Bremen </t>
  </si>
  <si>
    <t>Mecklenburg-Vorpommern</t>
  </si>
  <si>
    <t>Niedersachsen</t>
  </si>
  <si>
    <t>Nordrhein-Westfalen</t>
  </si>
  <si>
    <t>Rheinland-Pfalz</t>
  </si>
  <si>
    <t>Saarland</t>
  </si>
  <si>
    <t>Sachsen</t>
  </si>
  <si>
    <t>Sachsen-Anhalt</t>
  </si>
  <si>
    <t>Schleswig-Holstein</t>
  </si>
  <si>
    <t>Thüringen</t>
  </si>
  <si>
    <t>Nutzungsanleitung</t>
  </si>
  <si>
    <t xml:space="preserve">Hochrechnung auf Basis der Angaben für RBS 2, 2017 (http://www.harald-thome.de/fa/harald-thome/files/Aufteilung-Regelbedarf-2017.pdf), i.V.m. https://www.hartz4.net/regelsatz/   </t>
  </si>
  <si>
    <t>tatsächliche Kosten pro Bewohner pro Monat (Ist-Kosten oder geschätzte Werte)</t>
  </si>
  <si>
    <t xml:space="preserve">Werte für Jahr: </t>
  </si>
  <si>
    <t>Anteil Regelbedarf für Leistungs-erbringer</t>
  </si>
  <si>
    <t>***</t>
  </si>
  <si>
    <t>Anteil Regelbedarf für Leistungsberechtigten ("neuer Barbetrag")</t>
  </si>
  <si>
    <t>Fehlbetrag RBS 2 zu tatsächlichen Kosten: Defizitbetrag zu Lasten des Leistungserbringers</t>
  </si>
  <si>
    <t>Fehlbetrag RBS 1 zu tatsächlichen Kosten: Defizitbetrag zu Lasten des Leistungserbringers</t>
  </si>
  <si>
    <t>verbleibender Anteil Regelbedarf für Leistungserbringer</t>
  </si>
  <si>
    <t>Abteilung, Code</t>
  </si>
  <si>
    <t>Gesamtübersicht</t>
  </si>
  <si>
    <t>gesondert auszu-weisen nach § 42a Abs. 5 SGB IX</t>
  </si>
  <si>
    <t>Grundsicherungsträger</t>
  </si>
  <si>
    <t>EGH-Träger</t>
  </si>
  <si>
    <t>Grundsicherungsmiete Gesamt (inkl. 25% Aufschlag)</t>
  </si>
  <si>
    <t>Investitionsbetrag "Fachleistungsräume"</t>
  </si>
  <si>
    <t>Für einzelne Bestandteile der Gütergruppen siehe Tabelle unten</t>
  </si>
  <si>
    <t>Monatl. Betrag nach Regelbedarfsstufe 2/2018**</t>
  </si>
  <si>
    <t>Monatl. Betragnach Regelbedarfsstufe 1/2018**</t>
  </si>
  <si>
    <t>Wohnen, Energie und Instandhaltung***</t>
  </si>
  <si>
    <t xml:space="preserve">Innenausstattung, Haushaltsgeräte und -gegenstände, laufende Haushaltsführung**** </t>
  </si>
  <si>
    <t>****</t>
  </si>
  <si>
    <t>verbleibender Anteil Regelbedarf für Leistungsberechtigten ("neuer Barbetrag")</t>
  </si>
  <si>
    <t>Übersicht Einzelpositionen der statistischen Zusammensetzung des Regelbedarfs</t>
  </si>
  <si>
    <t>Ausgaben für kleinere Instandhaltung, Reparaturen der Eigentümer, Eigenleistungen</t>
  </si>
  <si>
    <t>Ausgaben für Instandhaltung /Schönheitsreparaturen – Fremdleistungen 
Mieter- / Untermieterinnen für Haupt-, Zweit- und Freizeitwohnungen</t>
  </si>
  <si>
    <t>Ausgaben für kleinere Instandhaltung, Reparaturen der Eigentümer, Fremdleistungen (Handwerker/-innen)</t>
  </si>
  <si>
    <r>
      <rPr>
        <b/>
        <sz val="11"/>
        <color theme="0"/>
        <rFont val="Arial"/>
        <family val="2"/>
      </rPr>
      <t xml:space="preserve">Variante 2: Leistungserbringer errechnet zuerst den benötigten Anteil des Regelbedarfs </t>
    </r>
    <r>
      <rPr>
        <sz val="11"/>
        <color theme="0"/>
        <rFont val="Arial"/>
        <family val="2"/>
      </rPr>
      <t>für seine Vorhalteleistungen zum notwendigen Lebensunterhalt. Der Rest des Regelbedarfs verbleibt für den individuellen Bedarf des Leistungsberechtigten --&gt; Defizitbetrag zu Lasten des Leistungsberechtigten</t>
    </r>
  </si>
  <si>
    <r>
      <rPr>
        <b/>
        <sz val="11"/>
        <color theme="0"/>
        <rFont val="Arial"/>
        <family val="2"/>
      </rPr>
      <t>Variante 1:</t>
    </r>
    <r>
      <rPr>
        <sz val="11"/>
        <color theme="0"/>
        <rFont val="Arial"/>
        <family val="2"/>
      </rPr>
      <t xml:space="preserve"> Zuerst wird der</t>
    </r>
    <r>
      <rPr>
        <b/>
        <sz val="11"/>
        <color theme="0"/>
        <rFont val="Arial"/>
        <family val="2"/>
      </rPr>
      <t xml:space="preserve"> individuelle Bedarf des Leistungsberechtigten</t>
    </r>
    <r>
      <rPr>
        <sz val="11"/>
        <color theme="0"/>
        <rFont val="Arial"/>
        <family val="2"/>
      </rPr>
      <t xml:space="preserve"> im Gesamtplanverfahren ermittelt, Leistungserbringer erhält den anschließend übrig bleibenden Betrag des Regelbedarfs. --&gt; Defizitbetrag zu Lasten des Leistungserbringers</t>
    </r>
  </si>
  <si>
    <t>Bruttowarmmiete Gesamt (ohne Sonderposten)</t>
  </si>
  <si>
    <t>Investitionsbetrag "Miete" (Überschussbetrag) (KdU&gt; 125%)</t>
  </si>
  <si>
    <t>Bruttowarmmiete Gesamt (abzgl. Sonderposten)</t>
  </si>
  <si>
    <t>Postleitzahl*</t>
  </si>
  <si>
    <t>Bundesland*</t>
  </si>
  <si>
    <t>Nutzung zusätzlicher Gebäudeeinheiten*</t>
  </si>
  <si>
    <t>Bewohnerzahl*</t>
  </si>
  <si>
    <t>früherer Leistungstyp*</t>
  </si>
  <si>
    <t>max. anerkennungsfähige Heizkosten in € für eine Person*</t>
  </si>
  <si>
    <t>max. anerkennungsfähige Miete in € für eine Person*</t>
  </si>
  <si>
    <t>Analog Balkon (aber nicht individuell für ein Bewohnerzimmer)</t>
  </si>
  <si>
    <t xml:space="preserve">ähnlich wie Küche und Esszimmer einer normalen Wohnung </t>
  </si>
  <si>
    <t>Zimmer für Versammlung und Andachten, Trauerzimmer</t>
  </si>
  <si>
    <t xml:space="preserve">Ergebnis </t>
  </si>
  <si>
    <t>Flächenzuordnung</t>
  </si>
  <si>
    <t>aggregierte Ist-Kosten pro Jahr (€)</t>
  </si>
  <si>
    <t>Mietpreisberechnung</t>
  </si>
  <si>
    <r>
      <rPr>
        <sz val="11"/>
        <color theme="0"/>
        <rFont val="Arial"/>
        <family val="2"/>
      </rPr>
      <t>davon durch</t>
    </r>
    <r>
      <rPr>
        <b/>
        <sz val="11"/>
        <color theme="0"/>
        <rFont val="Arial"/>
        <family val="2"/>
      </rPr>
      <t xml:space="preserve"> Leistungserbringer </t>
    </r>
    <r>
      <rPr>
        <sz val="11"/>
        <color theme="0"/>
        <rFont val="Arial"/>
        <family val="2"/>
      </rPr>
      <t>zu finanzieren</t>
    </r>
  </si>
  <si>
    <r>
      <rPr>
        <sz val="11"/>
        <color theme="0"/>
        <rFont val="Arial"/>
        <family val="2"/>
      </rPr>
      <t xml:space="preserve">davon durch </t>
    </r>
    <r>
      <rPr>
        <b/>
        <sz val="11"/>
        <color theme="0"/>
        <rFont val="Arial"/>
        <family val="2"/>
      </rPr>
      <t>Leistungs-berechtigten</t>
    </r>
    <r>
      <rPr>
        <sz val="11"/>
        <color theme="0"/>
        <rFont val="Arial"/>
        <family val="2"/>
      </rPr>
      <t xml:space="preserve"> zu finanzieren</t>
    </r>
  </si>
  <si>
    <t>zur Verfügung stehender RBS 2</t>
  </si>
  <si>
    <t>Regelbedarf</t>
  </si>
  <si>
    <t>Gütergruppen in der Einkommens- und Verbrauchsstichprobe 2013*</t>
  </si>
  <si>
    <t>gesondert auszuweisen nach § 42a Abs. 5 Nr. 1-4, Abschreibungswert 10 Jahre</t>
  </si>
  <si>
    <t>Grundsicherungsmiete nach örtlichem Träger</t>
  </si>
  <si>
    <t>Bruttowarmmiete je Bewohner</t>
  </si>
  <si>
    <t>Bisher sind Beispielzahlen hinterlegt, bitte in Spalte C eigene Werte (Gesamtwerte über alle Bewohner, z.B. "Bewohnerbad" = 10 m² je Bewohnerbad x 24 Bewohner = 240 m²) eingeben</t>
  </si>
  <si>
    <t>2. tatsächl. oder geschätzte Kosten pro Bewohner eingeben</t>
  </si>
  <si>
    <t>davon durch Leistungserbringer zu finanzieren</t>
  </si>
  <si>
    <t>davon durch Leistungsberechtigten zu finanzieren</t>
  </si>
  <si>
    <t>Investitionsbetrag "Miete" (Überschussbetrag) (KdU &gt; 125%)</t>
  </si>
  <si>
    <t>3. Ergebnis Kostenzuordnung &amp; Mietpreisberechnung</t>
  </si>
  <si>
    <t>Überschussbetrag (ohne Sonderposten)</t>
  </si>
  <si>
    <t>Investitionsbetrag Fachleistungen (ohne Sonderposten)</t>
  </si>
  <si>
    <t>Gesamtmiete (KdU+FL)</t>
  </si>
  <si>
    <t>Gesamtmiete (KdU+FL) (ohne Sonderposten)</t>
  </si>
  <si>
    <t>Nettokaltmiete je Bew. Je Monat</t>
  </si>
  <si>
    <t>Betriebskosten je Bew. Je Monat</t>
  </si>
  <si>
    <t>Bruttowarmmiete je Bew. Je Monat (abzgl. Sonderposten)</t>
  </si>
  <si>
    <t>Überschussbetrag (KdU&gt;125%)</t>
  </si>
  <si>
    <t xml:space="preserve">Bruttowarmmiete je Bew. Je Monat (ohne Sonderposten) </t>
  </si>
  <si>
    <r>
      <rPr>
        <b/>
        <sz val="12"/>
        <color rgb="FF66C5EE"/>
        <rFont val="Arial"/>
        <family val="2"/>
      </rPr>
      <t>Variante A</t>
    </r>
    <r>
      <rPr>
        <b/>
        <sz val="12"/>
        <color theme="0"/>
        <rFont val="Arial"/>
        <family val="2"/>
      </rPr>
      <t>: abzgl. Sonderposten</t>
    </r>
  </si>
  <si>
    <r>
      <rPr>
        <b/>
        <sz val="12"/>
        <color rgb="FF009BDC"/>
        <rFont val="Arial"/>
        <family val="2"/>
      </rPr>
      <t>Variante B</t>
    </r>
    <r>
      <rPr>
        <b/>
        <sz val="12"/>
        <color theme="0"/>
        <rFont val="Arial"/>
        <family val="2"/>
      </rPr>
      <t>: ohne Berücksichtigung Sonderposten</t>
    </r>
  </si>
  <si>
    <t>Bruttowarmmiete (inkl. HH- &amp; FL-Strom, abzgl. Sonderposten) (Variante A) aufgeteilt nach</t>
  </si>
  <si>
    <t xml:space="preserve">Bruttowarmmiete (inkl. HH- &amp; FL-Strom, ohne Sonderposten) (Variante B) aufgeteilt nach </t>
  </si>
  <si>
    <t>1.  entscheiden, welche Positionen von Leistungserbringer finanziert werden sollen (x)</t>
  </si>
  <si>
    <t>Bitte erfragen Sie den Wert der anerkennungsfähigen ("durchschnittlichen tatsächlichen angemessenen") Grundsicherungsmiete bei Ihrer/m zuständigen Kommune/Landkreis.</t>
  </si>
  <si>
    <t>Nutzung zusätzl. Gebäudeeinheiten</t>
  </si>
  <si>
    <t>Werte für Jahr (Regelbedarf)</t>
  </si>
  <si>
    <t>max. Grundsicherungsmiete</t>
  </si>
  <si>
    <t>Auf diesem Tabellenblatt sind nur Zeilen mit * unbedingt auszufüllen, die anderen Felder sind optional</t>
  </si>
  <si>
    <t>Musterwohnheim</t>
  </si>
  <si>
    <t>darin enthalten (gesondern auszuweisen nach § 42 a Abs. 5 SGB IX):</t>
  </si>
  <si>
    <t>Hinweis: Um alle Funktionen des Erhebungstools nutzen zu können, achten Sie bitte darauf, dass Makros in Excel aktiviert werden/bleiben.</t>
  </si>
  <si>
    <r>
      <rPr>
        <b/>
        <sz val="12"/>
        <color theme="4" tint="0.39997558519241921"/>
        <rFont val="Arial"/>
        <family val="2"/>
      </rPr>
      <t>Variante B</t>
    </r>
    <r>
      <rPr>
        <sz val="12"/>
        <rFont val="Arial"/>
        <family val="2"/>
      </rPr>
      <t>: ohne Berücksichtigung Sonderposten</t>
    </r>
  </si>
  <si>
    <t>Name der Einrichtung*</t>
  </si>
  <si>
    <t>1. Schritt:</t>
  </si>
  <si>
    <t>2. Schritt:</t>
  </si>
  <si>
    <t>Makros aktvieren:</t>
  </si>
  <si>
    <t>-</t>
  </si>
  <si>
    <t>Balkon (25%)</t>
  </si>
  <si>
    <t>Anrechnung zu 25% (laut WoFlV), von vornherein anteiligen Wert eingeben</t>
  </si>
  <si>
    <t>Terasse (25%)</t>
  </si>
  <si>
    <t>Wintergarten (25%)</t>
  </si>
  <si>
    <t>Werte für Jahr (Kosten)</t>
  </si>
  <si>
    <t>genutztes Tool</t>
  </si>
  <si>
    <t>Basistool DD</t>
  </si>
  <si>
    <t>Gesamt Mischflächen</t>
  </si>
  <si>
    <r>
      <t xml:space="preserve">Mischflächen </t>
    </r>
    <r>
      <rPr>
        <i/>
        <sz val="11"/>
        <color theme="0"/>
        <rFont val="Arial"/>
        <family val="2"/>
      </rPr>
      <t>(von m²-Erfassung ausgenommen</t>
    </r>
    <r>
      <rPr>
        <sz val="11"/>
        <color theme="0"/>
        <rFont val="Arial"/>
        <family val="2"/>
      </rPr>
      <t>)</t>
    </r>
  </si>
  <si>
    <t>Gesamtfläche (ohne Mischflächen)</t>
  </si>
  <si>
    <t>optional: Gesamtfläche (inkl. Mischflächen)</t>
  </si>
  <si>
    <t>Die Mischflächen werden rechnerisch nicht in die Gesamtfläche einberechnet, daher ist eine m²-Erfassung für diese Flächen (C61-C72) hier nicht erforderlich (vgl. Empfehlung der Bund-Länder-AG).</t>
  </si>
  <si>
    <t>keine Eintragung erforderlich</t>
  </si>
  <si>
    <t>Haushaltsstrom, Instandhaltung von persönlichen Räumlichkeiten und den Räumlichkeiten zur gemeinschaftlichen Nutzung sowie Ausstattung mit Haushaltsgroßgeräten</t>
  </si>
  <si>
    <r>
      <t xml:space="preserve">zwei Varianten möglich: aufgrund unsicherer zukünftiger Fördermittelsituation kann der Mietpreis entweder </t>
    </r>
    <r>
      <rPr>
        <b/>
        <sz val="10"/>
        <color rgb="FF914987"/>
        <rFont val="Arial"/>
        <family val="2"/>
      </rPr>
      <t>unter Berücksichtigung der bisherigen Sonderposten (Variante A)</t>
    </r>
    <r>
      <rPr>
        <sz val="10"/>
        <color rgb="FF914987"/>
        <rFont val="Arial"/>
        <family val="2"/>
      </rPr>
      <t xml:space="preserve"> oder</t>
    </r>
    <r>
      <rPr>
        <b/>
        <sz val="10"/>
        <color rgb="FF914987"/>
        <rFont val="Arial"/>
        <family val="2"/>
      </rPr>
      <t xml:space="preserve"> ohne Berücksichtigung der Sonderposten (Variante B) </t>
    </r>
    <r>
      <rPr>
        <sz val="10"/>
        <color rgb="FF914987"/>
        <rFont val="Arial"/>
        <family val="2"/>
      </rPr>
      <t>berechnet werden. In den Ergebnissen (s.u.) werden beide Varianten ausgegeben.</t>
    </r>
  </si>
  <si>
    <t>Gebühren für Telekommunikation sowie Gebühren für den Zugang zu Rundfunk, Fernsehen und Internet</t>
  </si>
  <si>
    <t>Gesamtkosten (KdU&amp;FL)</t>
  </si>
  <si>
    <t xml:space="preserve">Grundsicherungsmiete Gesamt (inkl. 25% Aufschlag) </t>
  </si>
  <si>
    <t>Ergebnis (Werte pro Monat pro Bewohner)</t>
  </si>
  <si>
    <t>Bisher sind Beispielzahlen hinterlegt, bitte in Spalte C eigene Werte (aggregierte Ist-Kosten für ein Jahr (z.B. 2017) summiert über alle Bewohner) eingeben. Gefärbte Felder können nicht verändert werden. Wenn Sie keine detaillierten Werte haben, dann tragen Sie bitte die Ihnen bekannten Summen an beliebiger Stelle je Block ein.</t>
  </si>
  <si>
    <t>Bezugsjahr der eingegeben Daten</t>
  </si>
  <si>
    <t>Straße, Hausnummer</t>
  </si>
  <si>
    <t>Aufschlag 25% (wenn tatsächl. BWM KdU-Flächen &gt; angem. GruSi nach örtl. Träger)</t>
  </si>
  <si>
    <r>
      <t xml:space="preserve">Berechnungsformel für den Strom ist so angelegt, dass ein Betrag für den Gesamtstrom (Zeile C90) eingetragen werden kann und daraufhin die Bereiche Haushalts-, Individual- und FL-Strom automatisch anteilig ausgerechnet werden, </t>
    </r>
    <r>
      <rPr>
        <b/>
        <sz val="11"/>
        <color rgb="FF914987"/>
        <rFont val="Arial"/>
        <family val="2"/>
      </rPr>
      <t>sodass keine gesondert erfassten Einzelbeträge eingetragen werden müssten</t>
    </r>
  </si>
  <si>
    <t>Gesamtkosten KdU&amp;FL</t>
  </si>
  <si>
    <t>Mietpreis-Aufteilung (Werte je Bewohner je Monat):</t>
  </si>
  <si>
    <t>max. Bruttowarmmiete Grundsicherungsträger</t>
  </si>
  <si>
    <t>Heizkosten je Bew. Je Monat</t>
  </si>
  <si>
    <t>wenn wirtschaftlicher Geschäftsbetrieb nicht anrechenbar</t>
  </si>
  <si>
    <t>Umkleide Personal/Garderobe</t>
  </si>
  <si>
    <t>(Nacht-)Bereitschaftszimmer/Nachtwachenzimmer</t>
  </si>
  <si>
    <t>Bewohnerbad/Dusche</t>
  </si>
  <si>
    <t>bezieht sich auf die Betriebsflächen</t>
  </si>
  <si>
    <t>Flur Fachleistungsräume</t>
  </si>
  <si>
    <t>Keine Treppenaufgänge und Eingangsbereiche</t>
  </si>
  <si>
    <t>Flur Wohngruppe</t>
  </si>
  <si>
    <t>Hausanschluss</t>
  </si>
  <si>
    <r>
      <t>anerkennungsfähige Warmmiete des Grundsicherungsträgers (100%)</t>
    </r>
    <r>
      <rPr>
        <sz val="9"/>
        <color theme="0"/>
        <rFont val="Arial"/>
        <family val="2"/>
      </rPr>
      <t xml:space="preserve"> (eventueller 25%-Aufschlag wird auf Tabellenblatt 3 aufgerechnet)</t>
    </r>
  </si>
  <si>
    <t>m²-Preis für reine Mietfläche (ohne Fachleistungsfläche)</t>
  </si>
  <si>
    <t>individueller Mietpreis nach Zimmergröße + Gemeinschaftsfläche/Bew.</t>
  </si>
  <si>
    <t>optionale Variation: Hier verschiedene Zimmergrößen eingeben</t>
  </si>
  <si>
    <t>individueller Strom (RBS)</t>
  </si>
  <si>
    <t xml:space="preserve">Bew.-Zimmergröße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</si>
</sst>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164" formatCode="#,##0.00\ &quot;€&quot;"/>
    <numFmt numFmtId="165" formatCode="#,##0.00\ &quot;m²&quot;"/>
    <numFmt numFmtId="166" formatCode="0\ &quot;m²&quot;"/>
    <numFmt numFmtId="167" formatCode="0.00\ &quot;m²&quot;"/>
  </numFmts>
  <fonts count="43" x14ac:knownFonts="1">
    <font>
      <sz val="11"/>
      <color theme="1"/>
      <name val="Calibri"/>
      <family val="2"/>
      <scheme val="minor"/>
    </font>
    <font>
      <sz val="11"/>
      <color theme="1"/>
      <name val="Arial"/>
      <family val="2"/>
    </font>
    <font>
      <b/>
      <sz val="11"/>
      <color theme="1"/>
      <name val="Arial"/>
      <family val="2"/>
    </font>
    <font>
      <b/>
      <i/>
      <sz val="11"/>
      <color theme="1"/>
      <name val="Arial"/>
      <family val="2"/>
    </font>
    <font>
      <b/>
      <sz val="13"/>
      <color theme="1"/>
      <name val="Arial"/>
      <family val="2"/>
    </font>
    <font>
      <sz val="11"/>
      <color theme="0"/>
      <name val="Calibri"/>
      <family val="2"/>
      <scheme val="minor"/>
    </font>
    <font>
      <b/>
      <sz val="13"/>
      <color theme="0"/>
      <name val="Arial"/>
      <family val="2"/>
    </font>
    <font>
      <b/>
      <sz val="11"/>
      <color theme="0"/>
      <name val="Arial"/>
      <family val="2"/>
    </font>
    <font>
      <b/>
      <i/>
      <sz val="11"/>
      <color theme="0"/>
      <name val="Arial"/>
      <family val="2"/>
    </font>
    <font>
      <b/>
      <sz val="14"/>
      <color theme="0"/>
      <name val="Arial"/>
      <family val="2"/>
    </font>
    <font>
      <sz val="11"/>
      <color theme="0"/>
      <name val="Arial"/>
      <family val="2"/>
    </font>
    <font>
      <sz val="11"/>
      <name val="Arial"/>
      <family val="2"/>
    </font>
    <font>
      <b/>
      <sz val="11"/>
      <name val="Arial"/>
      <family val="2"/>
    </font>
    <font>
      <b/>
      <sz val="11"/>
      <color theme="0"/>
      <name val="Calibri"/>
      <family val="2"/>
    </font>
    <font>
      <u/>
      <sz val="11"/>
      <color theme="10"/>
      <name val="Calibri"/>
      <family val="2"/>
      <scheme val="minor"/>
    </font>
    <font>
      <u/>
      <sz val="11"/>
      <color theme="10"/>
      <name val="Arial"/>
      <family val="2"/>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i/>
      <sz val="11"/>
      <color theme="1"/>
      <name val="Arial"/>
      <family val="2"/>
    </font>
    <font>
      <b/>
      <sz val="9"/>
      <color theme="1"/>
      <name val="Arial"/>
      <family val="2"/>
    </font>
    <font>
      <sz val="9"/>
      <color theme="1"/>
      <name val="Arial"/>
      <family val="2"/>
    </font>
    <font>
      <sz val="10"/>
      <color theme="1"/>
      <name val="Times New Roman"/>
      <family val="1"/>
    </font>
    <font>
      <b/>
      <sz val="12"/>
      <color theme="0"/>
      <name val="Arial"/>
      <family val="2"/>
    </font>
    <font>
      <sz val="11"/>
      <color rgb="FF914987"/>
      <name val="Arial"/>
      <family val="2"/>
    </font>
    <font>
      <i/>
      <sz val="11"/>
      <color theme="0"/>
      <name val="Arial"/>
      <family val="2"/>
    </font>
    <font>
      <b/>
      <sz val="11"/>
      <color rgb="FF914987"/>
      <name val="Arial"/>
      <family val="2"/>
    </font>
    <font>
      <sz val="11"/>
      <color rgb="FF914987"/>
      <name val="Calibri"/>
      <family val="2"/>
      <scheme val="minor"/>
    </font>
    <font>
      <b/>
      <sz val="12"/>
      <color rgb="FF009BDC"/>
      <name val="Arial"/>
      <family val="2"/>
    </font>
    <font>
      <b/>
      <sz val="12"/>
      <color rgb="FF66C5EE"/>
      <name val="Arial"/>
      <family val="2"/>
    </font>
    <font>
      <sz val="10"/>
      <color theme="1"/>
      <name val="Arial"/>
      <family val="2"/>
    </font>
    <font>
      <sz val="11"/>
      <name val="Calibri"/>
      <family val="2"/>
      <scheme val="minor"/>
    </font>
    <font>
      <sz val="10"/>
      <color rgb="FF914987"/>
      <name val="Arial"/>
      <family val="2"/>
    </font>
    <font>
      <b/>
      <sz val="10"/>
      <color rgb="FF914987"/>
      <name val="Arial"/>
      <family val="2"/>
    </font>
    <font>
      <b/>
      <i/>
      <sz val="11"/>
      <color rgb="FFFF0000"/>
      <name val="Arial"/>
      <family val="2"/>
    </font>
    <font>
      <b/>
      <sz val="12"/>
      <color theme="4" tint="0.39997558519241921"/>
      <name val="Arial"/>
      <family val="2"/>
    </font>
    <font>
      <sz val="12"/>
      <name val="Arial"/>
      <family val="2"/>
    </font>
    <font>
      <i/>
      <sz val="11"/>
      <name val="Arial"/>
      <family val="2"/>
    </font>
    <font>
      <sz val="11"/>
      <color rgb="FF000000"/>
      <name val="Calibri"/>
      <family val="2"/>
    </font>
    <font>
      <b/>
      <i/>
      <u/>
      <sz val="11"/>
      <color rgb="FFFF0000"/>
      <name val="Arial"/>
      <family val="2"/>
    </font>
    <font>
      <i/>
      <sz val="10"/>
      <color theme="0"/>
      <name val="Arial"/>
      <family val="2"/>
    </font>
    <font>
      <sz val="9"/>
      <color theme="0"/>
      <name val="Arial"/>
      <family val="2"/>
    </font>
  </fonts>
  <fills count="22">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
      <patternFill patternType="solid">
        <fgColor rgb="FF5A2572"/>
        <bgColor indexed="64"/>
      </patternFill>
    </fill>
    <fill>
      <patternFill patternType="solid">
        <fgColor rgb="FF914987"/>
        <bgColor indexed="64"/>
      </patternFill>
    </fill>
    <fill>
      <patternFill patternType="solid">
        <fgColor rgb="FF009BDC"/>
        <bgColor indexed="64"/>
      </patternFill>
    </fill>
    <fill>
      <patternFill patternType="solid">
        <fgColor rgb="FF462672"/>
        <bgColor indexed="64"/>
      </patternFill>
    </fill>
    <fill>
      <patternFill patternType="solid">
        <fgColor rgb="FF99D8F4"/>
        <bgColor indexed="64"/>
      </patternFill>
    </fill>
    <fill>
      <patternFill patternType="solid">
        <fgColor rgb="FF4DBBE6"/>
        <bgColor indexed="64"/>
      </patternFill>
    </fill>
    <fill>
      <patternFill patternType="solid">
        <fgColor theme="7" tint="0.39997558519241921"/>
        <bgColor indexed="64"/>
      </patternFill>
    </fill>
    <fill>
      <patternFill patternType="solid">
        <fgColor rgb="FF2E2672"/>
        <bgColor indexed="64"/>
      </patternFill>
    </fill>
    <fill>
      <patternFill patternType="solid">
        <fgColor theme="8" tint="0.59999389629810485"/>
        <bgColor indexed="64"/>
      </patternFill>
    </fill>
    <fill>
      <patternFill patternType="solid">
        <fgColor rgb="FF00B0F0"/>
        <bgColor indexed="64"/>
      </patternFill>
    </fill>
    <fill>
      <patternFill patternType="solid">
        <fgColor rgb="FF66C5EE"/>
        <bgColor indexed="64"/>
      </patternFill>
    </fill>
    <fill>
      <patternFill patternType="solid">
        <fgColor theme="8" tint="-0.249977111117893"/>
        <bgColor indexed="64"/>
      </patternFill>
    </fill>
    <fill>
      <patternFill patternType="solid">
        <fgColor theme="4"/>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0" tint="-0.34998626667073579"/>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style="thin">
        <color indexed="64"/>
      </left>
      <right style="medium">
        <color indexed="64"/>
      </right>
      <top/>
      <bottom/>
      <diagonal/>
    </border>
    <border>
      <left/>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thin">
        <color indexed="64"/>
      </left>
      <right/>
      <top style="medium">
        <color indexed="64"/>
      </top>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s>
  <cellStyleXfs count="3">
    <xf numFmtId="0" fontId="0" fillId="0" borderId="0"/>
    <xf numFmtId="0" fontId="14" fillId="0" borderId="0" applyNumberFormat="0" applyFill="0" applyBorder="0" applyAlignment="0" applyProtection="0"/>
    <xf numFmtId="44" fontId="16" fillId="0" borderId="0" applyFont="0" applyFill="0" applyBorder="0" applyAlignment="0" applyProtection="0"/>
  </cellStyleXfs>
  <cellXfs count="406">
    <xf numFmtId="0" fontId="0" fillId="0" borderId="0" xfId="0"/>
    <xf numFmtId="0" fontId="1" fillId="0" borderId="0" xfId="0" applyFont="1"/>
    <xf numFmtId="0" fontId="2" fillId="0" borderId="0" xfId="0" applyFont="1"/>
    <xf numFmtId="0" fontId="1" fillId="0" borderId="0" xfId="0" applyFont="1" applyFill="1"/>
    <xf numFmtId="0" fontId="1" fillId="0" borderId="0" xfId="0" applyFont="1" applyFill="1" applyBorder="1"/>
    <xf numFmtId="0" fontId="1" fillId="0" borderId="3" xfId="0" applyFont="1" applyFill="1" applyBorder="1"/>
    <xf numFmtId="0" fontId="1" fillId="0" borderId="4" xfId="0" applyFont="1" applyFill="1" applyBorder="1"/>
    <xf numFmtId="0" fontId="1" fillId="0" borderId="5" xfId="0" applyFont="1" applyBorder="1"/>
    <xf numFmtId="0" fontId="1" fillId="0" borderId="5" xfId="0" applyFont="1" applyFill="1" applyBorder="1"/>
    <xf numFmtId="0" fontId="2" fillId="0" borderId="0" xfId="0" applyFont="1" applyFill="1"/>
    <xf numFmtId="0" fontId="1" fillId="0" borderId="0" xfId="0" applyFont="1" applyBorder="1"/>
    <xf numFmtId="0" fontId="1" fillId="0" borderId="4" xfId="0" applyFont="1" applyBorder="1"/>
    <xf numFmtId="0" fontId="1" fillId="0" borderId="7" xfId="0" applyFont="1" applyFill="1" applyBorder="1"/>
    <xf numFmtId="0" fontId="1" fillId="2" borderId="0" xfId="0" applyFont="1" applyFill="1"/>
    <xf numFmtId="0" fontId="2" fillId="3" borderId="0" xfId="0" applyFont="1" applyFill="1"/>
    <xf numFmtId="0" fontId="1" fillId="3" borderId="0" xfId="0" applyFont="1" applyFill="1"/>
    <xf numFmtId="0" fontId="2" fillId="0" borderId="0" xfId="0" applyFont="1" applyFill="1" applyBorder="1"/>
    <xf numFmtId="0" fontId="0" fillId="0" borderId="0" xfId="0" applyFill="1"/>
    <xf numFmtId="0" fontId="1" fillId="0" borderId="30" xfId="0" applyFont="1" applyBorder="1"/>
    <xf numFmtId="0" fontId="0" fillId="0" borderId="0" xfId="0"/>
    <xf numFmtId="0" fontId="1" fillId="0" borderId="0" xfId="0" applyFont="1" applyFill="1" applyBorder="1"/>
    <xf numFmtId="0" fontId="1" fillId="0" borderId="0" xfId="0" applyFont="1"/>
    <xf numFmtId="0" fontId="1" fillId="0" borderId="30" xfId="0" applyFont="1" applyFill="1" applyBorder="1"/>
    <xf numFmtId="0" fontId="2" fillId="0" borderId="30" xfId="0" applyFont="1" applyFill="1" applyBorder="1"/>
    <xf numFmtId="0" fontId="2" fillId="0" borderId="30" xfId="0" applyFont="1" applyFill="1" applyBorder="1" applyAlignment="1">
      <alignment wrapText="1"/>
    </xf>
    <xf numFmtId="0" fontId="2" fillId="0" borderId="29" xfId="0" applyFont="1" applyFill="1" applyBorder="1"/>
    <xf numFmtId="0" fontId="0" fillId="0" borderId="30" xfId="0" applyBorder="1"/>
    <xf numFmtId="0" fontId="1" fillId="0" borderId="0" xfId="0" applyFont="1" applyAlignment="1">
      <alignment vertical="center"/>
    </xf>
    <xf numFmtId="0" fontId="2" fillId="0" borderId="0" xfId="0" applyFont="1" applyAlignment="1">
      <alignment horizontal="center" vertical="center" wrapText="1"/>
    </xf>
    <xf numFmtId="0" fontId="7" fillId="6" borderId="13" xfId="0" applyFont="1" applyFill="1" applyBorder="1"/>
    <xf numFmtId="0" fontId="7" fillId="6" borderId="1" xfId="0" applyFont="1" applyFill="1" applyBorder="1"/>
    <xf numFmtId="0" fontId="7" fillId="6" borderId="6" xfId="0" applyFont="1" applyFill="1" applyBorder="1" applyAlignment="1">
      <alignment horizontal="left"/>
    </xf>
    <xf numFmtId="0" fontId="10" fillId="6" borderId="1" xfId="0" applyFont="1" applyFill="1" applyBorder="1"/>
    <xf numFmtId="0" fontId="10" fillId="6" borderId="2" xfId="0" applyFont="1" applyFill="1" applyBorder="1"/>
    <xf numFmtId="0" fontId="7" fillId="5" borderId="24" xfId="0" applyFont="1" applyFill="1" applyBorder="1"/>
    <xf numFmtId="0" fontId="7" fillId="5" borderId="8" xfId="0" applyFont="1" applyFill="1" applyBorder="1"/>
    <xf numFmtId="0" fontId="7" fillId="5" borderId="9" xfId="0" applyFont="1" applyFill="1" applyBorder="1"/>
    <xf numFmtId="0" fontId="7" fillId="5" borderId="18" xfId="0" applyFont="1" applyFill="1" applyBorder="1"/>
    <xf numFmtId="0" fontId="1" fillId="0" borderId="0" xfId="0" applyFont="1" applyAlignment="1">
      <alignment horizontal="left"/>
    </xf>
    <xf numFmtId="0" fontId="7" fillId="8" borderId="1" xfId="0" applyFont="1" applyFill="1" applyBorder="1"/>
    <xf numFmtId="0" fontId="9" fillId="8" borderId="0" xfId="0" applyFont="1" applyFill="1"/>
    <xf numFmtId="0" fontId="7" fillId="5" borderId="9" xfId="0" applyFont="1" applyFill="1" applyBorder="1" applyAlignment="1">
      <alignment wrapText="1"/>
    </xf>
    <xf numFmtId="0" fontId="10" fillId="5" borderId="1" xfId="0" applyNumberFormat="1" applyFont="1" applyFill="1" applyBorder="1"/>
    <xf numFmtId="0" fontId="10" fillId="5" borderId="4" xfId="0" applyNumberFormat="1" applyFont="1" applyFill="1" applyBorder="1"/>
    <xf numFmtId="0" fontId="7" fillId="5" borderId="3" xfId="0" applyFont="1" applyFill="1" applyBorder="1"/>
    <xf numFmtId="0" fontId="10" fillId="5" borderId="11" xfId="0" applyNumberFormat="1" applyFont="1" applyFill="1" applyBorder="1"/>
    <xf numFmtId="0" fontId="5" fillId="4" borderId="0" xfId="0" applyFont="1" applyFill="1"/>
    <xf numFmtId="0" fontId="7" fillId="5" borderId="15" xfId="0" applyFont="1" applyFill="1" applyBorder="1"/>
    <xf numFmtId="0" fontId="7" fillId="5" borderId="22" xfId="0" applyFont="1" applyFill="1" applyBorder="1"/>
    <xf numFmtId="0" fontId="7" fillId="5" borderId="20" xfId="0" applyFont="1" applyFill="1" applyBorder="1"/>
    <xf numFmtId="0" fontId="7" fillId="5" borderId="25" xfId="0" applyFont="1" applyFill="1" applyBorder="1"/>
    <xf numFmtId="0" fontId="7" fillId="5" borderId="27" xfId="0" applyFont="1" applyFill="1" applyBorder="1"/>
    <xf numFmtId="0" fontId="7" fillId="5" borderId="26" xfId="0" applyFont="1" applyFill="1" applyBorder="1"/>
    <xf numFmtId="0" fontId="7" fillId="5" borderId="12" xfId="0" applyFont="1" applyFill="1" applyBorder="1"/>
    <xf numFmtId="0" fontId="1" fillId="9" borderId="14" xfId="0" applyFont="1" applyFill="1" applyBorder="1"/>
    <xf numFmtId="0" fontId="1" fillId="9" borderId="15" xfId="0" applyFont="1" applyFill="1" applyBorder="1"/>
    <xf numFmtId="0" fontId="1" fillId="9" borderId="35" xfId="0" applyFont="1" applyFill="1" applyBorder="1"/>
    <xf numFmtId="0" fontId="1" fillId="9" borderId="15" xfId="0" applyFont="1" applyFill="1" applyBorder="1" applyAlignment="1">
      <alignment wrapText="1"/>
    </xf>
    <xf numFmtId="0" fontId="1" fillId="9" borderId="22" xfId="0" applyFont="1" applyFill="1" applyBorder="1"/>
    <xf numFmtId="0" fontId="1" fillId="9" borderId="1" xfId="0" applyFont="1" applyFill="1" applyBorder="1"/>
    <xf numFmtId="0" fontId="11" fillId="9" borderId="33" xfId="0" applyFont="1" applyFill="1" applyBorder="1"/>
    <xf numFmtId="2" fontId="7" fillId="6" borderId="38" xfId="0" applyNumberFormat="1" applyFont="1" applyFill="1" applyBorder="1"/>
    <xf numFmtId="2" fontId="7" fillId="6" borderId="39" xfId="0" applyNumberFormat="1" applyFont="1" applyFill="1" applyBorder="1"/>
    <xf numFmtId="2" fontId="1" fillId="0" borderId="0" xfId="0" applyNumberFormat="1" applyFont="1"/>
    <xf numFmtId="2" fontId="7" fillId="6" borderId="40" xfId="0" applyNumberFormat="1" applyFont="1" applyFill="1" applyBorder="1"/>
    <xf numFmtId="2" fontId="1" fillId="0" borderId="0" xfId="0" applyNumberFormat="1" applyFont="1" applyFill="1" applyBorder="1"/>
    <xf numFmtId="2" fontId="1" fillId="0" borderId="0" xfId="0" applyNumberFormat="1" applyFont="1" applyBorder="1"/>
    <xf numFmtId="2" fontId="2" fillId="0" borderId="0" xfId="0" applyNumberFormat="1" applyFont="1" applyFill="1" applyBorder="1"/>
    <xf numFmtId="2" fontId="7" fillId="6" borderId="22" xfId="0" applyNumberFormat="1" applyFont="1" applyFill="1" applyBorder="1"/>
    <xf numFmtId="0" fontId="4" fillId="0" borderId="0" xfId="0" applyFont="1" applyFill="1" applyBorder="1" applyAlignment="1">
      <alignment vertical="center" textRotation="90"/>
    </xf>
    <xf numFmtId="0" fontId="0" fillId="0" borderId="0" xfId="0" applyBorder="1"/>
    <xf numFmtId="0" fontId="10" fillId="6" borderId="1" xfId="0" applyFont="1" applyFill="1" applyBorder="1" applyAlignment="1">
      <alignment wrapText="1"/>
    </xf>
    <xf numFmtId="0" fontId="10" fillId="11" borderId="1" xfId="0" applyNumberFormat="1" applyFont="1" applyFill="1" applyBorder="1"/>
    <xf numFmtId="0" fontId="10" fillId="10" borderId="1" xfId="0" applyNumberFormat="1" applyFont="1" applyFill="1" applyBorder="1"/>
    <xf numFmtId="0" fontId="10" fillId="10" borderId="1" xfId="0" applyNumberFormat="1" applyFont="1" applyFill="1" applyBorder="1" applyAlignment="1">
      <alignment wrapText="1"/>
    </xf>
    <xf numFmtId="2" fontId="1" fillId="0" borderId="0" xfId="0" applyNumberFormat="1" applyFont="1" applyAlignment="1">
      <alignment horizontal="left"/>
    </xf>
    <xf numFmtId="2" fontId="7" fillId="6" borderId="42" xfId="0" applyNumberFormat="1" applyFont="1" applyFill="1" applyBorder="1"/>
    <xf numFmtId="2" fontId="7" fillId="6" borderId="40" xfId="0" applyNumberFormat="1" applyFont="1" applyFill="1" applyBorder="1" applyAlignment="1">
      <alignment wrapText="1"/>
    </xf>
    <xf numFmtId="2" fontId="7" fillId="6" borderId="17" xfId="0" applyNumberFormat="1" applyFont="1" applyFill="1" applyBorder="1" applyAlignment="1"/>
    <xf numFmtId="2" fontId="9" fillId="6" borderId="38" xfId="0" applyNumberFormat="1" applyFont="1" applyFill="1" applyBorder="1"/>
    <xf numFmtId="0" fontId="1" fillId="0" borderId="0" xfId="0" applyFont="1" applyAlignment="1">
      <alignment horizontal="right"/>
    </xf>
    <xf numFmtId="0" fontId="7" fillId="7" borderId="0" xfId="0" applyFont="1" applyFill="1" applyAlignment="1">
      <alignment horizontal="left"/>
    </xf>
    <xf numFmtId="0" fontId="7" fillId="5" borderId="24" xfId="0" applyFont="1" applyFill="1" applyBorder="1" applyAlignment="1">
      <alignment wrapText="1"/>
    </xf>
    <xf numFmtId="2" fontId="7" fillId="6" borderId="44" xfId="0" applyNumberFormat="1" applyFont="1" applyFill="1" applyBorder="1" applyAlignment="1">
      <alignment wrapText="1"/>
    </xf>
    <xf numFmtId="4" fontId="1" fillId="0" borderId="0" xfId="0" applyNumberFormat="1" applyFont="1" applyFill="1"/>
    <xf numFmtId="4" fontId="10" fillId="8" borderId="0" xfId="0" applyNumberFormat="1" applyFont="1" applyFill="1" applyBorder="1"/>
    <xf numFmtId="4" fontId="1" fillId="0" borderId="0" xfId="0" applyNumberFormat="1" applyFont="1" applyFill="1" applyBorder="1"/>
    <xf numFmtId="4" fontId="1" fillId="0" borderId="0" xfId="0" applyNumberFormat="1" applyFont="1" applyBorder="1"/>
    <xf numFmtId="4" fontId="1" fillId="0" borderId="28" xfId="0" applyNumberFormat="1" applyFont="1" applyFill="1" applyBorder="1"/>
    <xf numFmtId="4" fontId="0" fillId="0" borderId="28" xfId="0" applyNumberFormat="1" applyBorder="1"/>
    <xf numFmtId="4" fontId="1" fillId="0" borderId="31" xfId="0" applyNumberFormat="1" applyFont="1" applyFill="1" applyBorder="1"/>
    <xf numFmtId="4" fontId="2" fillId="0" borderId="28" xfId="0" applyNumberFormat="1" applyFont="1" applyFill="1" applyBorder="1"/>
    <xf numFmtId="4" fontId="1" fillId="0" borderId="0" xfId="0" applyNumberFormat="1" applyFont="1"/>
    <xf numFmtId="4" fontId="0" fillId="0" borderId="28" xfId="0" applyNumberFormat="1" applyFill="1" applyBorder="1"/>
    <xf numFmtId="4" fontId="1" fillId="0" borderId="28" xfId="0" applyNumberFormat="1" applyFont="1" applyBorder="1"/>
    <xf numFmtId="4" fontId="0" fillId="0" borderId="0" xfId="0" applyNumberFormat="1" applyFill="1" applyBorder="1"/>
    <xf numFmtId="4" fontId="7" fillId="6" borderId="38" xfId="0" applyNumberFormat="1" applyFont="1" applyFill="1" applyBorder="1"/>
    <xf numFmtId="4" fontId="0" fillId="0" borderId="0" xfId="0" applyNumberFormat="1"/>
    <xf numFmtId="4" fontId="2" fillId="0" borderId="0" xfId="0" applyNumberFormat="1" applyFont="1" applyFill="1" applyBorder="1"/>
    <xf numFmtId="4" fontId="7" fillId="8" borderId="0" xfId="0" applyNumberFormat="1" applyFont="1" applyFill="1" applyBorder="1"/>
    <xf numFmtId="4" fontId="7" fillId="5" borderId="24" xfId="0" applyNumberFormat="1" applyFont="1" applyFill="1" applyBorder="1" applyAlignment="1">
      <alignment wrapText="1"/>
    </xf>
    <xf numFmtId="4" fontId="1" fillId="0" borderId="0" xfId="0" applyNumberFormat="1" applyFont="1" applyAlignment="1">
      <alignment vertical="center"/>
    </xf>
    <xf numFmtId="4" fontId="15" fillId="0" borderId="0" xfId="1" applyNumberFormat="1" applyFont="1"/>
    <xf numFmtId="4" fontId="1" fillId="0" borderId="0" xfId="0" applyNumberFormat="1" applyFont="1" applyAlignment="1">
      <alignment horizontal="left"/>
    </xf>
    <xf numFmtId="4" fontId="7" fillId="7" borderId="0" xfId="0" applyNumberFormat="1" applyFont="1" applyFill="1" applyAlignment="1">
      <alignment horizontal="left"/>
    </xf>
    <xf numFmtId="44" fontId="19" fillId="0" borderId="0" xfId="2" applyFont="1" applyFill="1" applyAlignment="1">
      <alignment wrapText="1"/>
    </xf>
    <xf numFmtId="0" fontId="0" fillId="0" borderId="0" xfId="0" applyFill="1" applyAlignment="1">
      <alignment wrapText="1"/>
    </xf>
    <xf numFmtId="44" fontId="19" fillId="0" borderId="0" xfId="2" applyFont="1" applyFill="1"/>
    <xf numFmtId="44" fontId="19" fillId="0" borderId="0" xfId="0" applyNumberFormat="1" applyFont="1" applyFill="1"/>
    <xf numFmtId="2" fontId="18" fillId="0" borderId="0" xfId="0" applyNumberFormat="1" applyFont="1" applyFill="1" applyBorder="1" applyAlignment="1">
      <alignment vertical="center"/>
    </xf>
    <xf numFmtId="4" fontId="7" fillId="5" borderId="0" xfId="0" applyNumberFormat="1" applyFont="1" applyFill="1" applyBorder="1" applyAlignment="1">
      <alignment wrapText="1"/>
    </xf>
    <xf numFmtId="0" fontId="0" fillId="0" borderId="0" xfId="0" applyAlignment="1">
      <alignment wrapText="1"/>
    </xf>
    <xf numFmtId="4" fontId="7" fillId="8" borderId="1" xfId="0" applyNumberFormat="1" applyFont="1" applyFill="1" applyBorder="1" applyAlignment="1">
      <alignment wrapText="1"/>
    </xf>
    <xf numFmtId="0" fontId="1" fillId="0" borderId="0" xfId="0" applyFont="1" applyAlignment="1"/>
    <xf numFmtId="0" fontId="22" fillId="0" borderId="1" xfId="0" applyFont="1" applyBorder="1" applyAlignment="1">
      <alignment horizontal="center" vertical="center"/>
    </xf>
    <xf numFmtId="0" fontId="21" fillId="0" borderId="1" xfId="0" quotePrefix="1" applyFont="1" applyBorder="1" applyAlignment="1">
      <alignment horizontal="center" vertical="center"/>
    </xf>
    <xf numFmtId="0" fontId="22" fillId="0" borderId="0" xfId="0" applyFont="1" applyBorder="1" applyAlignment="1">
      <alignment vertical="center" wrapText="1"/>
    </xf>
    <xf numFmtId="0" fontId="22" fillId="0" borderId="0" xfId="0" applyFont="1" applyBorder="1" applyAlignment="1">
      <alignment vertical="center"/>
    </xf>
    <xf numFmtId="0" fontId="21" fillId="0" borderId="0" xfId="0" applyFont="1" applyBorder="1" applyAlignment="1">
      <alignment vertical="center"/>
    </xf>
    <xf numFmtId="0" fontId="11" fillId="9" borderId="33" xfId="0" applyFont="1" applyFill="1" applyBorder="1" applyAlignment="1">
      <alignment wrapText="1"/>
    </xf>
    <xf numFmtId="164" fontId="7" fillId="5" borderId="17" xfId="0" applyNumberFormat="1" applyFont="1" applyFill="1" applyBorder="1"/>
    <xf numFmtId="164" fontId="7" fillId="5" borderId="22" xfId="0" applyNumberFormat="1" applyFont="1" applyFill="1" applyBorder="1"/>
    <xf numFmtId="164" fontId="7" fillId="5" borderId="21" xfId="0" applyNumberFormat="1" applyFont="1" applyFill="1" applyBorder="1"/>
    <xf numFmtId="164" fontId="7" fillId="5" borderId="9" xfId="0" applyNumberFormat="1" applyFont="1" applyFill="1" applyBorder="1"/>
    <xf numFmtId="164" fontId="7" fillId="5" borderId="36" xfId="0" applyNumberFormat="1" applyFont="1" applyFill="1" applyBorder="1"/>
    <xf numFmtId="164" fontId="7" fillId="5" borderId="1" xfId="0" applyNumberFormat="1" applyFont="1" applyFill="1" applyBorder="1"/>
    <xf numFmtId="164" fontId="7" fillId="5" borderId="10" xfId="0" applyNumberFormat="1" applyFont="1" applyFill="1" applyBorder="1"/>
    <xf numFmtId="0" fontId="10" fillId="8" borderId="41" xfId="0" applyFont="1" applyFill="1" applyBorder="1"/>
    <xf numFmtId="164" fontId="10" fillId="8" borderId="9" xfId="0" applyNumberFormat="1" applyFont="1" applyFill="1" applyBorder="1"/>
    <xf numFmtId="0" fontId="10" fillId="8" borderId="32" xfId="0" applyFont="1" applyFill="1" applyBorder="1"/>
    <xf numFmtId="164" fontId="10" fillId="8" borderId="18" xfId="0" applyNumberFormat="1" applyFont="1" applyFill="1" applyBorder="1"/>
    <xf numFmtId="0" fontId="10" fillId="8" borderId="27" xfId="0" applyFont="1" applyFill="1" applyBorder="1"/>
    <xf numFmtId="0" fontId="10" fillId="7" borderId="9" xfId="0" applyFont="1" applyFill="1" applyBorder="1"/>
    <xf numFmtId="164" fontId="10" fillId="7" borderId="41" xfId="0" applyNumberFormat="1" applyFont="1" applyFill="1" applyBorder="1"/>
    <xf numFmtId="164" fontId="10" fillId="7" borderId="9" xfId="0" applyNumberFormat="1" applyFont="1" applyFill="1" applyBorder="1"/>
    <xf numFmtId="0" fontId="10" fillId="7" borderId="9" xfId="0" applyFont="1" applyFill="1" applyBorder="1" applyAlignment="1">
      <alignment wrapText="1"/>
    </xf>
    <xf numFmtId="4" fontId="10" fillId="8" borderId="14" xfId="0" applyNumberFormat="1" applyFont="1" applyFill="1" applyBorder="1" applyAlignment="1">
      <alignment wrapText="1"/>
    </xf>
    <xf numFmtId="4" fontId="10" fillId="8" borderId="16" xfId="0" applyNumberFormat="1" applyFont="1" applyFill="1" applyBorder="1" applyAlignment="1">
      <alignment wrapText="1"/>
    </xf>
    <xf numFmtId="0" fontId="10" fillId="5" borderId="1" xfId="0" applyFont="1" applyFill="1" applyBorder="1"/>
    <xf numFmtId="164" fontId="1" fillId="10" borderId="11" xfId="0" applyNumberFormat="1" applyFont="1" applyFill="1" applyBorder="1"/>
    <xf numFmtId="164" fontId="1" fillId="10" borderId="6" xfId="0" applyNumberFormat="1" applyFont="1" applyFill="1" applyBorder="1"/>
    <xf numFmtId="164" fontId="1" fillId="13" borderId="1" xfId="0" applyNumberFormat="1" applyFont="1" applyFill="1" applyBorder="1"/>
    <xf numFmtId="0" fontId="0" fillId="0" borderId="0" xfId="0" applyFont="1" applyFill="1"/>
    <xf numFmtId="4" fontId="0" fillId="0" borderId="0" xfId="0" applyNumberFormat="1" applyFont="1" applyFill="1" applyBorder="1"/>
    <xf numFmtId="0" fontId="1" fillId="10" borderId="14" xfId="0" applyFont="1" applyFill="1" applyBorder="1"/>
    <xf numFmtId="0" fontId="21" fillId="15" borderId="1" xfId="0" applyFont="1" applyFill="1" applyBorder="1" applyAlignment="1">
      <alignment horizontal="center" vertical="center"/>
    </xf>
    <xf numFmtId="15" fontId="21" fillId="15" borderId="1" xfId="0" quotePrefix="1" applyNumberFormat="1" applyFont="1" applyFill="1" applyBorder="1" applyAlignment="1">
      <alignment horizontal="center" vertical="center"/>
    </xf>
    <xf numFmtId="0" fontId="21" fillId="15" borderId="1" xfId="0" quotePrefix="1" applyFont="1" applyFill="1" applyBorder="1" applyAlignment="1">
      <alignment horizontal="center" vertical="center"/>
    </xf>
    <xf numFmtId="0" fontId="21" fillId="7" borderId="1" xfId="0" applyFont="1" applyFill="1" applyBorder="1" applyAlignment="1">
      <alignment vertical="center" wrapText="1"/>
    </xf>
    <xf numFmtId="0" fontId="21" fillId="15" borderId="1" xfId="0" quotePrefix="1" applyNumberFormat="1" applyFont="1" applyFill="1" applyBorder="1" applyAlignment="1">
      <alignment horizontal="center" vertical="center"/>
    </xf>
    <xf numFmtId="0" fontId="22" fillId="0" borderId="6" xfId="0" applyFont="1" applyBorder="1" applyAlignment="1">
      <alignment vertical="center"/>
    </xf>
    <xf numFmtId="0" fontId="22" fillId="0" borderId="11" xfId="0" applyFont="1" applyBorder="1" applyAlignment="1">
      <alignment vertical="center"/>
    </xf>
    <xf numFmtId="0" fontId="21" fillId="0" borderId="6" xfId="0" applyFont="1" applyBorder="1" applyAlignment="1">
      <alignment vertical="center"/>
    </xf>
    <xf numFmtId="0" fontId="21" fillId="0" borderId="11" xfId="0" applyFont="1" applyBorder="1" applyAlignment="1">
      <alignment vertical="center"/>
    </xf>
    <xf numFmtId="0" fontId="22" fillId="0" borderId="12" xfId="0" applyFont="1" applyBorder="1" applyAlignment="1">
      <alignment vertical="center"/>
    </xf>
    <xf numFmtId="0" fontId="21" fillId="0" borderId="12" xfId="0" applyFont="1" applyBorder="1" applyAlignment="1">
      <alignment vertical="center"/>
    </xf>
    <xf numFmtId="0" fontId="22" fillId="0" borderId="6" xfId="0" applyFont="1" applyBorder="1" applyAlignment="1">
      <alignment horizontal="left" vertical="center"/>
    </xf>
    <xf numFmtId="0" fontId="22" fillId="0" borderId="11" xfId="0" applyFont="1" applyBorder="1" applyAlignment="1">
      <alignment horizontal="left" vertical="center"/>
    </xf>
    <xf numFmtId="0" fontId="22" fillId="0" borderId="12" xfId="0" applyFont="1" applyBorder="1" applyAlignment="1">
      <alignment horizontal="left" vertical="center"/>
    </xf>
    <xf numFmtId="165" fontId="7" fillId="6" borderId="45" xfId="0" applyNumberFormat="1" applyFont="1" applyFill="1" applyBorder="1" applyAlignment="1">
      <alignment horizontal="left"/>
    </xf>
    <xf numFmtId="165" fontId="7" fillId="6" borderId="16" xfId="0" applyNumberFormat="1" applyFont="1" applyFill="1" applyBorder="1" applyAlignment="1">
      <alignment horizontal="left"/>
    </xf>
    <xf numFmtId="165" fontId="7" fillId="6" borderId="34" xfId="0" applyNumberFormat="1" applyFont="1" applyFill="1" applyBorder="1" applyAlignment="1">
      <alignment horizontal="left"/>
    </xf>
    <xf numFmtId="165" fontId="7" fillId="6" borderId="43" xfId="0" applyNumberFormat="1" applyFont="1" applyFill="1" applyBorder="1" applyAlignment="1">
      <alignment horizontal="left"/>
    </xf>
    <xf numFmtId="166" fontId="1" fillId="0" borderId="0" xfId="0" applyNumberFormat="1" applyFont="1" applyFill="1" applyBorder="1"/>
    <xf numFmtId="166" fontId="1" fillId="0" borderId="5" xfId="0" applyNumberFormat="1" applyFont="1" applyFill="1" applyBorder="1"/>
    <xf numFmtId="166" fontId="1" fillId="0" borderId="0" xfId="0" applyNumberFormat="1" applyFont="1"/>
    <xf numFmtId="2" fontId="7" fillId="6" borderId="50" xfId="0" applyNumberFormat="1" applyFont="1" applyFill="1" applyBorder="1"/>
    <xf numFmtId="2" fontId="7" fillId="6" borderId="50" xfId="0" applyNumberFormat="1" applyFont="1" applyFill="1" applyBorder="1" applyAlignment="1">
      <alignment wrapText="1"/>
    </xf>
    <xf numFmtId="2" fontId="7" fillId="7" borderId="51" xfId="0" applyNumberFormat="1" applyFont="1" applyFill="1" applyBorder="1" applyAlignment="1">
      <alignment horizontal="right"/>
    </xf>
    <xf numFmtId="2" fontId="7" fillId="7" borderId="51" xfId="0" applyNumberFormat="1" applyFont="1" applyFill="1" applyBorder="1"/>
    <xf numFmtId="0" fontId="20" fillId="0" borderId="0" xfId="0" applyFont="1"/>
    <xf numFmtId="164" fontId="1" fillId="0" borderId="0" xfId="0" applyNumberFormat="1" applyFont="1" applyBorder="1"/>
    <xf numFmtId="0" fontId="1" fillId="0" borderId="28" xfId="0" applyFont="1" applyBorder="1"/>
    <xf numFmtId="164" fontId="2" fillId="7" borderId="45" xfId="0" applyNumberFormat="1" applyFont="1" applyFill="1" applyBorder="1" applyAlignment="1"/>
    <xf numFmtId="0" fontId="17" fillId="0" borderId="0" xfId="0" applyFont="1" applyAlignment="1">
      <alignment wrapText="1"/>
    </xf>
    <xf numFmtId="0" fontId="25" fillId="0" borderId="0" xfId="0" applyFont="1" applyBorder="1"/>
    <xf numFmtId="0" fontId="7" fillId="6" borderId="0" xfId="0" applyFont="1" applyFill="1" applyAlignment="1">
      <alignment horizontal="center"/>
    </xf>
    <xf numFmtId="4" fontId="10" fillId="7" borderId="1" xfId="0" applyNumberFormat="1" applyFont="1" applyFill="1" applyBorder="1"/>
    <xf numFmtId="0" fontId="10" fillId="7" borderId="1" xfId="0" applyFont="1" applyFill="1" applyBorder="1"/>
    <xf numFmtId="4" fontId="10" fillId="7" borderId="0" xfId="0" applyNumberFormat="1" applyFont="1" applyFill="1" applyBorder="1"/>
    <xf numFmtId="164" fontId="1" fillId="13" borderId="13" xfId="0" applyNumberFormat="1" applyFont="1" applyFill="1" applyBorder="1"/>
    <xf numFmtId="0" fontId="10" fillId="16" borderId="9" xfId="0" applyFont="1" applyFill="1" applyBorder="1" applyAlignment="1">
      <alignment wrapText="1"/>
    </xf>
    <xf numFmtId="164" fontId="10" fillId="16" borderId="48" xfId="0" applyNumberFormat="1" applyFont="1" applyFill="1" applyBorder="1"/>
    <xf numFmtId="164" fontId="10" fillId="16" borderId="10" xfId="0" applyNumberFormat="1" applyFont="1" applyFill="1" applyBorder="1"/>
    <xf numFmtId="164" fontId="10" fillId="7" borderId="6" xfId="0" applyNumberFormat="1" applyFont="1" applyFill="1" applyBorder="1"/>
    <xf numFmtId="164" fontId="7" fillId="14" borderId="1" xfId="0" applyNumberFormat="1" applyFont="1" applyFill="1" applyBorder="1" applyAlignment="1">
      <alignment horizontal="center" vertical="center" wrapText="1"/>
    </xf>
    <xf numFmtId="164" fontId="10" fillId="6" borderId="1" xfId="0" applyNumberFormat="1" applyFont="1" applyFill="1" applyBorder="1" applyAlignment="1">
      <alignment vertical="center" wrapText="1"/>
    </xf>
    <xf numFmtId="164" fontId="7" fillId="6" borderId="1" xfId="0" applyNumberFormat="1" applyFont="1" applyFill="1" applyBorder="1" applyAlignment="1">
      <alignment vertical="center"/>
    </xf>
    <xf numFmtId="164" fontId="7" fillId="6" borderId="9" xfId="0" applyNumberFormat="1" applyFont="1" applyFill="1" applyBorder="1" applyAlignment="1">
      <alignment horizontal="center" vertical="center" wrapText="1"/>
    </xf>
    <xf numFmtId="164" fontId="10" fillId="6" borderId="46" xfId="0" applyNumberFormat="1" applyFont="1" applyFill="1" applyBorder="1" applyAlignment="1">
      <alignment horizontal="center" vertical="center" wrapText="1"/>
    </xf>
    <xf numFmtId="164" fontId="7" fillId="14" borderId="17" xfId="0" applyNumberFormat="1" applyFont="1" applyFill="1" applyBorder="1" applyAlignment="1">
      <alignment horizontal="center" vertical="center" wrapText="1"/>
    </xf>
    <xf numFmtId="164" fontId="10" fillId="6" borderId="49" xfId="0" applyNumberFormat="1" applyFont="1" applyFill="1" applyBorder="1" applyAlignment="1">
      <alignment horizontal="center" vertical="center" wrapText="1"/>
    </xf>
    <xf numFmtId="164" fontId="7" fillId="14" borderId="46" xfId="0" applyNumberFormat="1" applyFont="1" applyFill="1" applyBorder="1" applyAlignment="1">
      <alignment horizontal="center" vertical="center" wrapText="1"/>
    </xf>
    <xf numFmtId="164" fontId="10" fillId="14" borderId="21" xfId="0" applyNumberFormat="1" applyFont="1" applyFill="1" applyBorder="1" applyAlignment="1">
      <alignment horizontal="center" vertical="center" wrapText="1"/>
    </xf>
    <xf numFmtId="4" fontId="27" fillId="0" borderId="0" xfId="0" applyNumberFormat="1" applyFont="1" applyFill="1" applyBorder="1"/>
    <xf numFmtId="0" fontId="28" fillId="0" borderId="0" xfId="0" applyFont="1"/>
    <xf numFmtId="0" fontId="25" fillId="0" borderId="0" xfId="0" applyFont="1"/>
    <xf numFmtId="4" fontId="25" fillId="0" borderId="0" xfId="0" applyNumberFormat="1" applyFont="1" applyFill="1" applyBorder="1" applyAlignment="1"/>
    <xf numFmtId="4" fontId="25" fillId="0" borderId="0" xfId="0" applyNumberFormat="1" applyFont="1" applyFill="1" applyBorder="1"/>
    <xf numFmtId="4" fontId="25" fillId="0" borderId="0" xfId="0" applyNumberFormat="1" applyFont="1" applyFill="1" applyBorder="1" applyAlignment="1">
      <alignment horizontal="left"/>
    </xf>
    <xf numFmtId="4" fontId="28" fillId="0" borderId="0" xfId="0" applyNumberFormat="1" applyFont="1" applyFill="1" applyBorder="1"/>
    <xf numFmtId="0" fontId="27" fillId="0" borderId="0" xfId="0" applyFont="1" applyBorder="1"/>
    <xf numFmtId="0" fontId="25" fillId="0" borderId="0" xfId="0" applyFont="1" applyBorder="1" applyAlignment="1">
      <alignment wrapText="1"/>
    </xf>
    <xf numFmtId="4" fontId="28" fillId="0" borderId="0" xfId="0" applyNumberFormat="1" applyFont="1" applyFill="1"/>
    <xf numFmtId="0" fontId="25" fillId="0" borderId="0" xfId="0" applyFont="1" applyFill="1"/>
    <xf numFmtId="0" fontId="28" fillId="0" borderId="0" xfId="0" applyFont="1" applyFill="1"/>
    <xf numFmtId="0" fontId="24" fillId="5" borderId="18" xfId="0" applyFont="1" applyFill="1" applyBorder="1" applyAlignment="1">
      <alignment horizontal="center" wrapText="1"/>
    </xf>
    <xf numFmtId="0" fontId="23" fillId="0" borderId="0" xfId="0" applyFont="1" applyBorder="1"/>
    <xf numFmtId="164" fontId="1" fillId="15" borderId="1" xfId="0" applyNumberFormat="1" applyFont="1" applyFill="1" applyBorder="1" applyAlignment="1">
      <alignment vertical="center" wrapText="1"/>
    </xf>
    <xf numFmtId="0" fontId="10" fillId="6" borderId="1" xfId="0" applyFont="1" applyFill="1" applyBorder="1" applyAlignment="1">
      <alignment vertical="center" wrapText="1"/>
    </xf>
    <xf numFmtId="0" fontId="10" fillId="6" borderId="0" xfId="0" applyFont="1" applyFill="1" applyAlignment="1">
      <alignment wrapText="1"/>
    </xf>
    <xf numFmtId="166" fontId="10" fillId="7" borderId="9" xfId="0" applyNumberFormat="1" applyFont="1" applyFill="1" applyBorder="1"/>
    <xf numFmtId="166" fontId="10" fillId="7" borderId="26" xfId="0" applyNumberFormat="1" applyFont="1" applyFill="1" applyBorder="1"/>
    <xf numFmtId="4" fontId="0" fillId="0" borderId="0" xfId="0" applyNumberFormat="1" applyBorder="1"/>
    <xf numFmtId="164" fontId="1" fillId="10" borderId="1" xfId="0" applyNumberFormat="1" applyFont="1" applyFill="1" applyBorder="1" applyAlignment="1"/>
    <xf numFmtId="164" fontId="1" fillId="10" borderId="45" xfId="0" applyNumberFormat="1" applyFont="1" applyFill="1" applyBorder="1"/>
    <xf numFmtId="0" fontId="2" fillId="10" borderId="48" xfId="0" applyFont="1" applyFill="1" applyBorder="1"/>
    <xf numFmtId="164" fontId="2" fillId="10" borderId="53" xfId="0" applyNumberFormat="1" applyFont="1" applyFill="1" applyBorder="1" applyAlignment="1"/>
    <xf numFmtId="0" fontId="3" fillId="2" borderId="26" xfId="0" applyFont="1" applyFill="1" applyBorder="1"/>
    <xf numFmtId="4" fontId="8" fillId="16" borderId="10" xfId="0" applyNumberFormat="1" applyFont="1" applyFill="1" applyBorder="1"/>
    <xf numFmtId="4" fontId="8" fillId="16" borderId="9" xfId="0" applyNumberFormat="1" applyFont="1" applyFill="1" applyBorder="1"/>
    <xf numFmtId="0" fontId="8" fillId="6" borderId="9" xfId="0" applyFont="1" applyFill="1" applyBorder="1"/>
    <xf numFmtId="164" fontId="8" fillId="6" borderId="9" xfId="0" applyNumberFormat="1" applyFont="1" applyFill="1" applyBorder="1"/>
    <xf numFmtId="0" fontId="31" fillId="10" borderId="15" xfId="0" applyFont="1" applyFill="1" applyBorder="1" applyAlignment="1">
      <alignment wrapText="1"/>
    </xf>
    <xf numFmtId="4" fontId="10" fillId="6" borderId="1" xfId="0" applyNumberFormat="1" applyFont="1" applyFill="1" applyBorder="1" applyAlignment="1">
      <alignment vertical="center" wrapText="1"/>
    </xf>
    <xf numFmtId="164" fontId="1" fillId="14" borderId="1" xfId="0" applyNumberFormat="1" applyFont="1" applyFill="1" applyBorder="1" applyAlignment="1">
      <alignment horizontal="left"/>
    </xf>
    <xf numFmtId="0" fontId="2" fillId="10" borderId="48" xfId="0" applyFont="1" applyFill="1" applyBorder="1" applyAlignment="1">
      <alignment wrapText="1"/>
    </xf>
    <xf numFmtId="0" fontId="7" fillId="14" borderId="1" xfId="0" applyFont="1" applyFill="1" applyBorder="1" applyAlignment="1">
      <alignment horizontal="center" vertical="center" wrapText="1"/>
    </xf>
    <xf numFmtId="167" fontId="7" fillId="7" borderId="1" xfId="0" applyNumberFormat="1" applyFont="1" applyFill="1" applyBorder="1"/>
    <xf numFmtId="167" fontId="0" fillId="0" borderId="0" xfId="0" applyNumberFormat="1"/>
    <xf numFmtId="164" fontId="0" fillId="0" borderId="0" xfId="0" applyNumberFormat="1"/>
    <xf numFmtId="2" fontId="0" fillId="0" borderId="0" xfId="0" applyNumberFormat="1"/>
    <xf numFmtId="0" fontId="12" fillId="13" borderId="15" xfId="0" applyFont="1" applyFill="1" applyBorder="1" applyAlignment="1">
      <alignment horizontal="left"/>
    </xf>
    <xf numFmtId="0" fontId="3" fillId="2" borderId="9" xfId="0" applyFont="1" applyFill="1" applyBorder="1"/>
    <xf numFmtId="0" fontId="35" fillId="0" borderId="0" xfId="0" applyFont="1"/>
    <xf numFmtId="165" fontId="1" fillId="9" borderId="1" xfId="0" applyNumberFormat="1" applyFont="1" applyFill="1" applyBorder="1" applyAlignment="1">
      <alignment horizontal="left"/>
    </xf>
    <xf numFmtId="4" fontId="2" fillId="9" borderId="1" xfId="0" applyNumberFormat="1" applyFont="1" applyFill="1" applyBorder="1" applyAlignment="1">
      <alignment horizontal="left"/>
    </xf>
    <xf numFmtId="164" fontId="20" fillId="9" borderId="1" xfId="0" applyNumberFormat="1" applyFont="1" applyFill="1" applyBorder="1"/>
    <xf numFmtId="0" fontId="1" fillId="0" borderId="43" xfId="0" applyFont="1" applyBorder="1"/>
    <xf numFmtId="0" fontId="8" fillId="6" borderId="9" xfId="0" applyFont="1" applyFill="1" applyBorder="1" applyAlignment="1">
      <alignment wrapText="1"/>
    </xf>
    <xf numFmtId="1" fontId="12" fillId="9" borderId="1" xfId="0" applyNumberFormat="1" applyFont="1" applyFill="1" applyBorder="1" applyAlignment="1">
      <alignment horizontal="left"/>
    </xf>
    <xf numFmtId="0" fontId="0" fillId="0" borderId="0" xfId="0" applyProtection="1">
      <protection locked="0"/>
    </xf>
    <xf numFmtId="0" fontId="3" fillId="0" borderId="0" xfId="0" applyFont="1" applyFill="1" applyAlignment="1" applyProtection="1">
      <alignment horizontal="center" vertical="center"/>
      <protection locked="0"/>
    </xf>
    <xf numFmtId="0" fontId="11" fillId="4" borderId="1" xfId="0" applyFont="1" applyFill="1" applyBorder="1" applyProtection="1">
      <protection locked="0"/>
    </xf>
    <xf numFmtId="0" fontId="32" fillId="4" borderId="0" xfId="0" applyFont="1" applyFill="1" applyProtection="1">
      <protection locked="0"/>
    </xf>
    <xf numFmtId="0" fontId="11" fillId="4" borderId="1" xfId="0" applyFont="1" applyFill="1" applyBorder="1" applyAlignment="1" applyProtection="1">
      <alignment horizontal="left"/>
      <protection locked="0"/>
    </xf>
    <xf numFmtId="0" fontId="11" fillId="4" borderId="0" xfId="0" applyFont="1" applyFill="1" applyProtection="1">
      <protection locked="0"/>
    </xf>
    <xf numFmtId="0" fontId="3" fillId="0" borderId="0" xfId="0" applyFont="1" applyFill="1" applyAlignment="1" applyProtection="1">
      <alignment horizontal="center" vertical="center"/>
    </xf>
    <xf numFmtId="0" fontId="9" fillId="8" borderId="0" xfId="0" applyFont="1" applyFill="1" applyProtection="1"/>
    <xf numFmtId="0" fontId="0" fillId="0" borderId="0" xfId="0" applyProtection="1"/>
    <xf numFmtId="0" fontId="7" fillId="5" borderId="1" xfId="0" applyFont="1" applyFill="1" applyBorder="1" applyProtection="1"/>
    <xf numFmtId="0" fontId="2" fillId="0" borderId="1" xfId="0" applyFont="1" applyBorder="1" applyProtection="1"/>
    <xf numFmtId="0" fontId="10" fillId="5" borderId="1" xfId="0" applyFont="1" applyFill="1" applyBorder="1" applyProtection="1"/>
    <xf numFmtId="0" fontId="1" fillId="0" borderId="1" xfId="0" applyFont="1" applyBorder="1" applyProtection="1"/>
    <xf numFmtId="0" fontId="2" fillId="0" borderId="0" xfId="0" applyFont="1" applyProtection="1"/>
    <xf numFmtId="166" fontId="11" fillId="4" borderId="1" xfId="0" applyNumberFormat="1" applyFont="1" applyFill="1" applyBorder="1" applyProtection="1">
      <protection locked="0"/>
    </xf>
    <xf numFmtId="166" fontId="11" fillId="4" borderId="13" xfId="0" applyNumberFormat="1" applyFont="1" applyFill="1" applyBorder="1" applyProtection="1">
      <protection locked="0"/>
    </xf>
    <xf numFmtId="166" fontId="11" fillId="4" borderId="2" xfId="0" applyNumberFormat="1" applyFont="1" applyFill="1" applyBorder="1" applyProtection="1">
      <protection locked="0"/>
    </xf>
    <xf numFmtId="166" fontId="11" fillId="4" borderId="1" xfId="0" applyNumberFormat="1" applyFont="1" applyFill="1" applyBorder="1" applyAlignment="1" applyProtection="1">
      <alignment wrapText="1"/>
      <protection locked="0"/>
    </xf>
    <xf numFmtId="0" fontId="1" fillId="0" borderId="0" xfId="0" applyFont="1" applyProtection="1"/>
    <xf numFmtId="164" fontId="1" fillId="0" borderId="16" xfId="0" applyNumberFormat="1" applyFont="1" applyFill="1" applyBorder="1" applyProtection="1">
      <protection locked="0"/>
    </xf>
    <xf numFmtId="164" fontId="1" fillId="0" borderId="17" xfId="0" applyNumberFormat="1" applyFont="1" applyFill="1" applyBorder="1" applyProtection="1">
      <protection locked="0"/>
    </xf>
    <xf numFmtId="164" fontId="11" fillId="4" borderId="17" xfId="0" applyNumberFormat="1" applyFont="1" applyFill="1" applyBorder="1" applyAlignment="1" applyProtection="1">
      <alignment wrapText="1"/>
      <protection locked="0"/>
    </xf>
    <xf numFmtId="164" fontId="11" fillId="4" borderId="17" xfId="0" applyNumberFormat="1" applyFont="1" applyFill="1" applyBorder="1" applyProtection="1">
      <protection locked="0"/>
    </xf>
    <xf numFmtId="164" fontId="1" fillId="0" borderId="46" xfId="0" applyNumberFormat="1" applyFont="1" applyFill="1" applyBorder="1" applyProtection="1">
      <protection locked="0"/>
    </xf>
    <xf numFmtId="164" fontId="1" fillId="0" borderId="16" xfId="0" applyNumberFormat="1" applyFont="1" applyFill="1" applyBorder="1" applyAlignment="1" applyProtection="1">
      <alignment wrapText="1"/>
      <protection locked="0"/>
    </xf>
    <xf numFmtId="164" fontId="1" fillId="0" borderId="21" xfId="0" applyNumberFormat="1" applyFont="1" applyFill="1" applyBorder="1" applyProtection="1">
      <protection locked="0"/>
    </xf>
    <xf numFmtId="164" fontId="1" fillId="0" borderId="17" xfId="0" applyNumberFormat="1" applyFont="1" applyFill="1" applyBorder="1" applyAlignment="1" applyProtection="1">
      <alignment wrapText="1"/>
      <protection locked="0"/>
    </xf>
    <xf numFmtId="164" fontId="10" fillId="6" borderId="17" xfId="0" applyNumberFormat="1" applyFont="1" applyFill="1" applyBorder="1" applyAlignment="1">
      <alignment wrapText="1"/>
    </xf>
    <xf numFmtId="164" fontId="11" fillId="4" borderId="37" xfId="0" applyNumberFormat="1" applyFont="1" applyFill="1" applyBorder="1" applyProtection="1">
      <protection locked="0"/>
    </xf>
    <xf numFmtId="164" fontId="1" fillId="0" borderId="1" xfId="0" applyNumberFormat="1" applyFont="1" applyFill="1" applyBorder="1" applyProtection="1">
      <protection locked="0"/>
    </xf>
    <xf numFmtId="0" fontId="20" fillId="18" borderId="15" xfId="0" applyFont="1" applyFill="1" applyBorder="1"/>
    <xf numFmtId="4" fontId="1" fillId="18" borderId="1" xfId="0" applyNumberFormat="1" applyFont="1" applyFill="1" applyBorder="1" applyAlignment="1">
      <alignment wrapText="1"/>
    </xf>
    <xf numFmtId="4" fontId="1" fillId="18" borderId="1" xfId="0" applyNumberFormat="1" applyFont="1" applyFill="1" applyBorder="1"/>
    <xf numFmtId="164" fontId="12" fillId="4" borderId="1" xfId="0" applyNumberFormat="1" applyFont="1" applyFill="1" applyBorder="1" applyAlignment="1" applyProtection="1">
      <alignment vertical="center" wrapText="1"/>
      <protection locked="0"/>
    </xf>
    <xf numFmtId="4" fontId="1" fillId="0" borderId="1" xfId="0" applyNumberFormat="1" applyFont="1" applyBorder="1" applyAlignment="1" applyProtection="1">
      <alignment vertical="center" wrapText="1"/>
      <protection locked="0"/>
    </xf>
    <xf numFmtId="4" fontId="11" fillId="0" borderId="1" xfId="0" applyNumberFormat="1" applyFont="1" applyBorder="1" applyAlignment="1" applyProtection="1">
      <alignment vertical="center"/>
      <protection locked="0"/>
    </xf>
    <xf numFmtId="1" fontId="12" fillId="4" borderId="9" xfId="0" applyNumberFormat="1" applyFont="1" applyFill="1" applyBorder="1" applyAlignment="1" applyProtection="1">
      <alignment vertical="center" wrapText="1"/>
      <protection locked="0"/>
    </xf>
    <xf numFmtId="0" fontId="12" fillId="4" borderId="1" xfId="0" applyFont="1" applyFill="1" applyBorder="1" applyAlignment="1" applyProtection="1">
      <alignment horizontal="left"/>
      <protection locked="0"/>
    </xf>
    <xf numFmtId="0" fontId="12" fillId="4" borderId="1" xfId="0" applyFont="1" applyFill="1" applyBorder="1" applyProtection="1">
      <protection locked="0"/>
    </xf>
    <xf numFmtId="164" fontId="12" fillId="4" borderId="1" xfId="0" applyNumberFormat="1" applyFont="1" applyFill="1" applyBorder="1" applyProtection="1">
      <protection locked="0"/>
    </xf>
    <xf numFmtId="1" fontId="0" fillId="0" borderId="0" xfId="0" applyNumberFormat="1"/>
    <xf numFmtId="1" fontId="12" fillId="4" borderId="1" xfId="0" applyNumberFormat="1" applyFont="1" applyFill="1" applyBorder="1" applyAlignment="1">
      <alignment vertical="center" wrapText="1"/>
    </xf>
    <xf numFmtId="0" fontId="11" fillId="4" borderId="13" xfId="0" applyFont="1" applyFill="1" applyBorder="1" applyProtection="1">
      <protection locked="0"/>
    </xf>
    <xf numFmtId="164" fontId="20" fillId="19" borderId="1" xfId="0" applyNumberFormat="1" applyFont="1" applyFill="1" applyBorder="1"/>
    <xf numFmtId="0" fontId="2" fillId="10" borderId="47" xfId="0" applyFont="1" applyFill="1" applyBorder="1" applyAlignment="1">
      <alignment wrapText="1"/>
    </xf>
    <xf numFmtId="164" fontId="2" fillId="7" borderId="9" xfId="0" applyNumberFormat="1" applyFont="1" applyFill="1" applyBorder="1" applyAlignment="1"/>
    <xf numFmtId="164" fontId="37" fillId="19" borderId="9" xfId="0" applyNumberFormat="1" applyFont="1" applyFill="1" applyBorder="1" applyAlignment="1">
      <alignment wrapText="1"/>
    </xf>
    <xf numFmtId="164" fontId="38" fillId="20" borderId="9" xfId="0" applyNumberFormat="1" applyFont="1" applyFill="1" applyBorder="1"/>
    <xf numFmtId="0" fontId="17" fillId="0" borderId="0" xfId="0" applyFont="1"/>
    <xf numFmtId="0" fontId="40" fillId="0" borderId="0" xfId="0" applyFont="1"/>
    <xf numFmtId="164" fontId="1" fillId="19" borderId="9" xfId="0" applyNumberFormat="1" applyFont="1" applyFill="1" applyBorder="1" applyAlignment="1"/>
    <xf numFmtId="164" fontId="1" fillId="19" borderId="54" xfId="0" applyNumberFormat="1" applyFont="1" applyFill="1" applyBorder="1" applyAlignment="1"/>
    <xf numFmtId="0" fontId="10" fillId="21" borderId="1" xfId="0" applyFont="1" applyFill="1" applyBorder="1"/>
    <xf numFmtId="0" fontId="10" fillId="5" borderId="9" xfId="0" applyFont="1" applyFill="1" applyBorder="1"/>
    <xf numFmtId="0" fontId="10" fillId="5" borderId="9" xfId="0" applyFont="1" applyFill="1" applyBorder="1" applyAlignment="1">
      <alignment wrapText="1"/>
    </xf>
    <xf numFmtId="0" fontId="2" fillId="0" borderId="5" xfId="0" applyFont="1" applyFill="1" applyBorder="1"/>
    <xf numFmtId="166" fontId="10" fillId="21" borderId="9" xfId="0" applyNumberFormat="1" applyFont="1" applyFill="1" applyBorder="1"/>
    <xf numFmtId="166" fontId="10" fillId="21" borderId="1" xfId="0" applyNumberFormat="1" applyFont="1" applyFill="1" applyBorder="1" applyProtection="1">
      <protection locked="0"/>
    </xf>
    <xf numFmtId="166" fontId="10" fillId="21" borderId="13" xfId="0" applyNumberFormat="1" applyFont="1" applyFill="1" applyBorder="1" applyProtection="1">
      <protection locked="0"/>
    </xf>
    <xf numFmtId="167" fontId="10" fillId="21" borderId="1" xfId="0" applyNumberFormat="1" applyFont="1" applyFill="1" applyBorder="1"/>
    <xf numFmtId="0" fontId="20" fillId="18" borderId="15" xfId="0" applyFont="1" applyFill="1" applyBorder="1" applyAlignment="1">
      <alignment wrapText="1"/>
    </xf>
    <xf numFmtId="164" fontId="1" fillId="18" borderId="1" xfId="0" applyNumberFormat="1" applyFont="1" applyFill="1" applyBorder="1" applyAlignment="1">
      <alignment wrapText="1"/>
    </xf>
    <xf numFmtId="164" fontId="26" fillId="6" borderId="8" xfId="0" applyNumberFormat="1" applyFont="1" applyFill="1" applyBorder="1"/>
    <xf numFmtId="164" fontId="26" fillId="6" borderId="9" xfId="0" applyNumberFormat="1" applyFont="1" applyFill="1" applyBorder="1"/>
    <xf numFmtId="0" fontId="26" fillId="6" borderId="9" xfId="0" applyFont="1" applyFill="1" applyBorder="1"/>
    <xf numFmtId="164" fontId="11" fillId="4" borderId="1" xfId="0" applyNumberFormat="1" applyFont="1" applyFill="1" applyBorder="1" applyProtection="1">
      <protection locked="0"/>
    </xf>
    <xf numFmtId="0" fontId="31" fillId="0" borderId="0" xfId="0" applyFont="1" applyAlignment="1" applyProtection="1">
      <alignment vertical="top" wrapText="1"/>
    </xf>
    <xf numFmtId="165" fontId="7" fillId="6" borderId="1" xfId="0" applyNumberFormat="1" applyFont="1" applyFill="1" applyBorder="1" applyAlignment="1">
      <alignment horizontal="left"/>
    </xf>
    <xf numFmtId="164" fontId="1" fillId="7" borderId="55" xfId="0" applyNumberFormat="1" applyFont="1" applyFill="1" applyBorder="1" applyAlignment="1"/>
    <xf numFmtId="164" fontId="1" fillId="7" borderId="53" xfId="0" applyNumberFormat="1" applyFont="1" applyFill="1" applyBorder="1" applyAlignment="1"/>
    <xf numFmtId="0" fontId="10" fillId="5" borderId="1" xfId="0" applyFont="1" applyFill="1" applyBorder="1" applyAlignment="1" applyProtection="1">
      <alignment wrapText="1"/>
      <protection locked="0"/>
    </xf>
    <xf numFmtId="0" fontId="1" fillId="0" borderId="0" xfId="0" applyFont="1" applyFill="1" applyProtection="1">
      <protection locked="0"/>
    </xf>
    <xf numFmtId="0" fontId="1" fillId="0" borderId="0" xfId="0" applyFont="1" applyProtection="1">
      <protection locked="0"/>
    </xf>
    <xf numFmtId="0" fontId="1" fillId="0" borderId="0" xfId="0" applyFont="1" applyBorder="1" applyProtection="1">
      <protection locked="0"/>
    </xf>
    <xf numFmtId="0" fontId="25" fillId="0" borderId="0" xfId="0" applyFont="1" applyBorder="1" applyProtection="1">
      <protection locked="0"/>
    </xf>
    <xf numFmtId="0" fontId="25" fillId="0" borderId="0" xfId="0" applyFont="1" applyBorder="1" applyAlignment="1" applyProtection="1">
      <alignment horizontal="left"/>
      <protection locked="0"/>
    </xf>
    <xf numFmtId="0" fontId="2" fillId="10" borderId="48" xfId="0" applyFont="1" applyFill="1" applyBorder="1" applyAlignment="1" applyProtection="1">
      <alignment wrapText="1"/>
    </xf>
    <xf numFmtId="164" fontId="8" fillId="6" borderId="9" xfId="0" applyNumberFormat="1" applyFont="1" applyFill="1" applyBorder="1" applyProtection="1"/>
    <xf numFmtId="165" fontId="1" fillId="4" borderId="1" xfId="0" applyNumberFormat="1" applyFont="1" applyFill="1" applyBorder="1" applyAlignment="1" applyProtection="1">
      <alignment horizontal="left"/>
      <protection locked="0"/>
    </xf>
    <xf numFmtId="0" fontId="7" fillId="8" borderId="0" xfId="0" applyFont="1" applyFill="1" applyAlignment="1">
      <alignment horizontal="center" vertical="center"/>
    </xf>
    <xf numFmtId="0" fontId="9" fillId="8" borderId="0" xfId="0" applyFont="1" applyFill="1" applyAlignment="1">
      <alignment horizontal="center"/>
    </xf>
    <xf numFmtId="0" fontId="7" fillId="8" borderId="0" xfId="0" applyFont="1" applyFill="1" applyAlignment="1" applyProtection="1">
      <alignment horizontal="center" vertical="center"/>
      <protection locked="0"/>
    </xf>
    <xf numFmtId="0" fontId="8" fillId="8" borderId="0" xfId="0" applyFont="1" applyFill="1" applyAlignment="1" applyProtection="1">
      <alignment horizontal="center" vertical="center"/>
      <protection locked="0"/>
    </xf>
    <xf numFmtId="0" fontId="41" fillId="17" borderId="8" xfId="0" applyFont="1" applyFill="1" applyBorder="1" applyAlignment="1">
      <alignment horizontal="center"/>
    </xf>
    <xf numFmtId="0" fontId="41" fillId="17" borderId="41" xfId="0" applyFont="1" applyFill="1" applyBorder="1" applyAlignment="1">
      <alignment horizontal="center"/>
    </xf>
    <xf numFmtId="0" fontId="41" fillId="17" borderId="26" xfId="0" applyFont="1" applyFill="1" applyBorder="1" applyAlignment="1">
      <alignment horizontal="center"/>
    </xf>
    <xf numFmtId="0" fontId="31" fillId="0" borderId="7" xfId="0" applyFont="1" applyBorder="1" applyAlignment="1" applyProtection="1">
      <alignment horizontal="center" vertical="top" wrapText="1"/>
    </xf>
    <xf numFmtId="0" fontId="31" fillId="0" borderId="0" xfId="0" applyFont="1" applyBorder="1" applyAlignment="1" applyProtection="1">
      <alignment horizontal="center" vertical="top" wrapText="1"/>
    </xf>
    <xf numFmtId="0" fontId="9" fillId="12" borderId="0" xfId="0" applyFont="1" applyFill="1" applyBorder="1" applyAlignment="1">
      <alignment horizontal="center"/>
    </xf>
    <xf numFmtId="0" fontId="26" fillId="17" borderId="8" xfId="0" applyFont="1" applyFill="1" applyBorder="1" applyAlignment="1">
      <alignment horizontal="center" wrapText="1"/>
    </xf>
    <xf numFmtId="0" fontId="26" fillId="17" borderId="41" xfId="0" applyFont="1" applyFill="1" applyBorder="1" applyAlignment="1">
      <alignment horizontal="center" wrapText="1"/>
    </xf>
    <xf numFmtId="0" fontId="9" fillId="12" borderId="32" xfId="0" applyFont="1" applyFill="1" applyBorder="1" applyAlignment="1">
      <alignment horizontal="center"/>
    </xf>
    <xf numFmtId="0" fontId="25" fillId="0" borderId="7" xfId="0" applyFont="1" applyBorder="1" applyAlignment="1" applyProtection="1">
      <alignment horizontal="left"/>
      <protection locked="0"/>
    </xf>
    <xf numFmtId="0" fontId="25" fillId="0" borderId="0" xfId="0" applyFont="1" applyBorder="1" applyAlignment="1" applyProtection="1">
      <alignment horizontal="left"/>
      <protection locked="0"/>
    </xf>
    <xf numFmtId="0" fontId="25" fillId="0" borderId="7" xfId="0" applyFont="1" applyBorder="1" applyAlignment="1" applyProtection="1">
      <alignment horizontal="left" wrapText="1"/>
      <protection locked="0"/>
    </xf>
    <xf numFmtId="0" fontId="25" fillId="0" borderId="0" xfId="0" applyFont="1" applyBorder="1" applyAlignment="1" applyProtection="1">
      <alignment horizontal="left" wrapText="1"/>
      <protection locked="0"/>
    </xf>
    <xf numFmtId="0" fontId="10" fillId="8" borderId="30" xfId="0" applyFont="1" applyFill="1" applyBorder="1" applyAlignment="1">
      <alignment horizontal="center"/>
    </xf>
    <xf numFmtId="0" fontId="10" fillId="8" borderId="0" xfId="0" applyFont="1" applyFill="1" applyBorder="1" applyAlignment="1">
      <alignment horizontal="center"/>
    </xf>
    <xf numFmtId="164" fontId="10" fillId="7" borderId="52" xfId="0" applyNumberFormat="1" applyFont="1" applyFill="1" applyBorder="1" applyAlignment="1">
      <alignment horizontal="center"/>
    </xf>
    <xf numFmtId="164" fontId="10" fillId="7" borderId="11" xfId="0" applyNumberFormat="1" applyFont="1" applyFill="1" applyBorder="1" applyAlignment="1">
      <alignment horizontal="center"/>
    </xf>
    <xf numFmtId="0" fontId="33" fillId="0" borderId="30" xfId="0" applyFont="1" applyBorder="1" applyAlignment="1">
      <alignment horizontal="left" wrapText="1"/>
    </xf>
    <xf numFmtId="0" fontId="33" fillId="0" borderId="0" xfId="0" applyFont="1" applyBorder="1" applyAlignment="1">
      <alignment horizontal="left" wrapText="1"/>
    </xf>
    <xf numFmtId="0" fontId="26" fillId="17" borderId="30" xfId="0" applyFont="1" applyFill="1" applyBorder="1" applyAlignment="1">
      <alignment horizontal="center" wrapText="1"/>
    </xf>
    <xf numFmtId="0" fontId="26" fillId="17" borderId="0" xfId="0" applyFont="1" applyFill="1" applyBorder="1" applyAlignment="1">
      <alignment horizontal="center" wrapText="1"/>
    </xf>
    <xf numFmtId="0" fontId="26" fillId="17" borderId="48" xfId="0" applyFont="1" applyFill="1" applyBorder="1" applyAlignment="1">
      <alignment horizontal="center" wrapText="1"/>
    </xf>
    <xf numFmtId="0" fontId="26" fillId="17" borderId="10" xfId="0" applyFont="1" applyFill="1" applyBorder="1" applyAlignment="1">
      <alignment horizontal="center" wrapText="1"/>
    </xf>
    <xf numFmtId="0" fontId="24" fillId="5" borderId="24" xfId="0" applyFont="1" applyFill="1" applyBorder="1" applyAlignment="1">
      <alignment horizontal="center"/>
    </xf>
    <xf numFmtId="0" fontId="24" fillId="5" borderId="30" xfId="0" applyFont="1" applyFill="1" applyBorder="1" applyAlignment="1">
      <alignment horizontal="center"/>
    </xf>
    <xf numFmtId="0" fontId="6" fillId="5" borderId="18" xfId="0" applyFont="1" applyFill="1" applyBorder="1" applyAlignment="1">
      <alignment horizontal="center" vertical="center" textRotation="90"/>
    </xf>
    <xf numFmtId="0" fontId="6" fillId="5" borderId="30" xfId="0" applyFont="1" applyFill="1" applyBorder="1" applyAlignment="1">
      <alignment horizontal="center" vertical="center" textRotation="90"/>
    </xf>
    <xf numFmtId="0" fontId="6" fillId="5" borderId="29" xfId="0" applyFont="1" applyFill="1" applyBorder="1" applyAlignment="1">
      <alignment horizontal="center" vertical="center" textRotation="90"/>
    </xf>
    <xf numFmtId="0" fontId="6" fillId="5" borderId="19" xfId="0" applyFont="1" applyFill="1" applyBorder="1" applyAlignment="1">
      <alignment horizontal="center" vertical="center" textRotation="90"/>
    </xf>
    <xf numFmtId="0" fontId="6" fillId="5" borderId="20" xfId="0" applyFont="1" applyFill="1" applyBorder="1" applyAlignment="1">
      <alignment horizontal="center" vertical="center" textRotation="90"/>
    </xf>
    <xf numFmtId="0" fontId="6" fillId="5" borderId="18" xfId="0" applyFont="1" applyFill="1" applyBorder="1" applyAlignment="1">
      <alignment horizontal="center" vertical="center" textRotation="90" wrapText="1"/>
    </xf>
    <xf numFmtId="0" fontId="6" fillId="5" borderId="30" xfId="0" applyFont="1" applyFill="1" applyBorder="1" applyAlignment="1">
      <alignment horizontal="center" vertical="center" textRotation="90" wrapText="1"/>
    </xf>
    <xf numFmtId="0" fontId="6" fillId="5" borderId="19" xfId="0" applyFont="1" applyFill="1" applyBorder="1" applyAlignment="1">
      <alignment horizontal="center" vertical="center" textRotation="90" wrapText="1"/>
    </xf>
    <xf numFmtId="0" fontId="6" fillId="5" borderId="20" xfId="0" applyFont="1" applyFill="1" applyBorder="1" applyAlignment="1">
      <alignment horizontal="center" vertical="center" textRotation="90" wrapText="1"/>
    </xf>
    <xf numFmtId="0" fontId="24" fillId="5" borderId="18" xfId="0" applyFont="1" applyFill="1" applyBorder="1" applyAlignment="1">
      <alignment horizontal="center" wrapText="1"/>
    </xf>
    <xf numFmtId="0" fontId="24" fillId="5" borderId="19" xfId="0" applyFont="1" applyFill="1" applyBorder="1" applyAlignment="1">
      <alignment horizontal="center" wrapText="1"/>
    </xf>
    <xf numFmtId="4" fontId="25" fillId="0" borderId="30" xfId="0" applyNumberFormat="1" applyFont="1" applyFill="1" applyBorder="1" applyAlignment="1">
      <alignment horizontal="center" wrapText="1"/>
    </xf>
    <xf numFmtId="4" fontId="25" fillId="0" borderId="0" xfId="0" applyNumberFormat="1" applyFont="1" applyFill="1" applyBorder="1" applyAlignment="1">
      <alignment horizontal="center" wrapText="1"/>
    </xf>
    <xf numFmtId="0" fontId="9" fillId="5" borderId="29" xfId="0" applyFont="1" applyFill="1" applyBorder="1" applyAlignment="1">
      <alignment horizontal="center"/>
    </xf>
    <xf numFmtId="0" fontId="9" fillId="5" borderId="34" xfId="0" applyFont="1" applyFill="1" applyBorder="1" applyAlignment="1">
      <alignment horizontal="center"/>
    </xf>
    <xf numFmtId="0" fontId="9" fillId="5" borderId="43" xfId="0" applyFont="1" applyFill="1" applyBorder="1" applyAlignment="1">
      <alignment horizontal="center"/>
    </xf>
    <xf numFmtId="0" fontId="9" fillId="5" borderId="24" xfId="0" applyFont="1" applyFill="1" applyBorder="1" applyAlignment="1">
      <alignment horizontal="center"/>
    </xf>
    <xf numFmtId="0" fontId="9" fillId="5" borderId="32" xfId="0" applyFont="1" applyFill="1" applyBorder="1" applyAlignment="1">
      <alignment horizontal="center"/>
    </xf>
    <xf numFmtId="0" fontId="9" fillId="5" borderId="27" xfId="0" applyFont="1" applyFill="1" applyBorder="1" applyAlignment="1">
      <alignment horizontal="center"/>
    </xf>
    <xf numFmtId="0" fontId="1" fillId="7" borderId="28" xfId="0" applyFont="1" applyFill="1" applyBorder="1" applyAlignment="1">
      <alignment horizontal="center" vertical="top" wrapText="1"/>
    </xf>
    <xf numFmtId="0" fontId="2" fillId="0" borderId="5" xfId="0" applyFont="1" applyBorder="1" applyAlignment="1">
      <alignment horizontal="left"/>
    </xf>
    <xf numFmtId="0" fontId="2" fillId="0" borderId="0" xfId="0" applyFont="1" applyBorder="1" applyAlignment="1">
      <alignment horizontal="left"/>
    </xf>
    <xf numFmtId="4" fontId="7" fillId="14" borderId="15" xfId="0" applyNumberFormat="1" applyFont="1" applyFill="1" applyBorder="1" applyAlignment="1">
      <alignment horizontal="center" vertical="center" wrapText="1"/>
    </xf>
    <xf numFmtId="4" fontId="7" fillId="14" borderId="1" xfId="0" applyNumberFormat="1" applyFont="1" applyFill="1" applyBorder="1" applyAlignment="1">
      <alignment horizontal="center" vertical="center" wrapText="1"/>
    </xf>
    <xf numFmtId="4" fontId="10" fillId="14" borderId="22" xfId="0" applyNumberFormat="1" applyFont="1" applyFill="1" applyBorder="1" applyAlignment="1">
      <alignment horizontal="center" vertical="center" wrapText="1"/>
    </xf>
    <xf numFmtId="4" fontId="10" fillId="14" borderId="23" xfId="0" applyNumberFormat="1" applyFont="1" applyFill="1" applyBorder="1" applyAlignment="1">
      <alignment horizontal="center" vertical="center" wrapText="1"/>
    </xf>
    <xf numFmtId="4" fontId="7" fillId="14" borderId="6" xfId="0" applyNumberFormat="1" applyFont="1" applyFill="1" applyBorder="1" applyAlignment="1">
      <alignment horizontal="center" vertical="center" wrapText="1"/>
    </xf>
    <xf numFmtId="0" fontId="10" fillId="6" borderId="30" xfId="0" applyFont="1" applyFill="1" applyBorder="1" applyAlignment="1">
      <alignment horizontal="center" wrapText="1"/>
    </xf>
    <xf numFmtId="0" fontId="10" fillId="6" borderId="0" xfId="0" applyFont="1" applyFill="1" applyBorder="1" applyAlignment="1">
      <alignment horizontal="center" wrapText="1"/>
    </xf>
    <xf numFmtId="0" fontId="10" fillId="6" borderId="28" xfId="0" applyFont="1" applyFill="1" applyBorder="1" applyAlignment="1">
      <alignment horizontal="center" wrapText="1"/>
    </xf>
    <xf numFmtId="4" fontId="10" fillId="6" borderId="30" xfId="0" applyNumberFormat="1" applyFont="1" applyFill="1" applyBorder="1" applyAlignment="1">
      <alignment horizontal="center" wrapText="1"/>
    </xf>
    <xf numFmtId="4" fontId="10" fillId="6" borderId="0" xfId="0" applyNumberFormat="1" applyFont="1" applyFill="1" applyBorder="1" applyAlignment="1">
      <alignment horizontal="center" wrapText="1"/>
    </xf>
    <xf numFmtId="4" fontId="10" fillId="6" borderId="28" xfId="0" applyNumberFormat="1" applyFont="1" applyFill="1" applyBorder="1" applyAlignment="1">
      <alignment horizontal="center" wrapText="1"/>
    </xf>
    <xf numFmtId="0" fontId="9" fillId="12" borderId="24" xfId="0" applyFont="1" applyFill="1" applyBorder="1" applyAlignment="1">
      <alignment horizontal="center"/>
    </xf>
    <xf numFmtId="0" fontId="9" fillId="12" borderId="27" xfId="0" applyFont="1" applyFill="1" applyBorder="1" applyAlignment="1">
      <alignment horizontal="center"/>
    </xf>
    <xf numFmtId="0" fontId="22" fillId="0" borderId="6" xfId="0" applyFont="1" applyBorder="1" applyAlignment="1">
      <alignment horizontal="left" vertical="center" wrapText="1"/>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21" fillId="15" borderId="6" xfId="0" applyFont="1" applyFill="1" applyBorder="1" applyAlignment="1">
      <alignment horizontal="center" vertical="center" wrapText="1"/>
    </xf>
    <xf numFmtId="0" fontId="21" fillId="15" borderId="11" xfId="0" applyFont="1" applyFill="1" applyBorder="1" applyAlignment="1">
      <alignment horizontal="center" vertical="center" wrapText="1"/>
    </xf>
    <xf numFmtId="0" fontId="21" fillId="15" borderId="12" xfId="0" applyFont="1" applyFill="1" applyBorder="1" applyAlignment="1">
      <alignment horizontal="center" vertical="center" wrapText="1"/>
    </xf>
    <xf numFmtId="0" fontId="21" fillId="7" borderId="6" xfId="0" applyFont="1" applyFill="1" applyBorder="1" applyAlignment="1">
      <alignment horizontal="center" vertical="center" wrapText="1"/>
    </xf>
    <xf numFmtId="0" fontId="21" fillId="7" borderId="11" xfId="0" applyFont="1" applyFill="1" applyBorder="1" applyAlignment="1">
      <alignment horizontal="center" vertical="center" wrapText="1"/>
    </xf>
    <xf numFmtId="0" fontId="21" fillId="7" borderId="12" xfId="0" applyFont="1" applyFill="1" applyBorder="1" applyAlignment="1">
      <alignment horizontal="center" vertical="center" wrapText="1"/>
    </xf>
    <xf numFmtId="0" fontId="21" fillId="15" borderId="6" xfId="0" applyFont="1" applyFill="1" applyBorder="1" applyAlignment="1">
      <alignment horizontal="center" vertical="center"/>
    </xf>
    <xf numFmtId="0" fontId="21" fillId="15" borderId="11" xfId="0" applyFont="1" applyFill="1" applyBorder="1" applyAlignment="1">
      <alignment horizontal="center" vertical="center"/>
    </xf>
    <xf numFmtId="0" fontId="21" fillId="15" borderId="12" xfId="0" applyFont="1" applyFill="1" applyBorder="1" applyAlignment="1">
      <alignment horizontal="center" vertical="center"/>
    </xf>
    <xf numFmtId="0" fontId="22" fillId="0" borderId="11" xfId="0" applyFont="1" applyBorder="1" applyAlignment="1">
      <alignment horizontal="left" vertical="center"/>
    </xf>
    <xf numFmtId="0" fontId="22" fillId="0" borderId="12" xfId="0" applyFont="1" applyBorder="1" applyAlignment="1">
      <alignment horizontal="left" vertical="center"/>
    </xf>
    <xf numFmtId="0" fontId="9" fillId="12" borderId="29" xfId="0" applyFont="1" applyFill="1" applyBorder="1" applyAlignment="1">
      <alignment horizontal="center"/>
    </xf>
    <xf numFmtId="0" fontId="9" fillId="12" borderId="34" xfId="0" applyFont="1" applyFill="1" applyBorder="1" applyAlignment="1">
      <alignment horizontal="center"/>
    </xf>
    <xf numFmtId="0" fontId="9" fillId="12" borderId="43" xfId="0" applyFont="1" applyFill="1" applyBorder="1" applyAlignment="1">
      <alignment horizontal="center"/>
    </xf>
    <xf numFmtId="0" fontId="21" fillId="15" borderId="6" xfId="0" applyFont="1" applyFill="1" applyBorder="1" applyAlignment="1">
      <alignment horizontal="center"/>
    </xf>
    <xf numFmtId="0" fontId="21" fillId="15" borderId="11" xfId="0" applyFont="1" applyFill="1" applyBorder="1" applyAlignment="1">
      <alignment horizontal="center"/>
    </xf>
    <xf numFmtId="0" fontId="21" fillId="15" borderId="12" xfId="0" applyFont="1" applyFill="1" applyBorder="1" applyAlignment="1">
      <alignment horizontal="center"/>
    </xf>
    <xf numFmtId="0" fontId="26" fillId="17" borderId="26" xfId="0" applyFont="1" applyFill="1" applyBorder="1" applyAlignment="1">
      <alignment horizontal="center" wrapText="1"/>
    </xf>
    <xf numFmtId="0" fontId="9" fillId="5" borderId="0" xfId="0" applyFont="1" applyFill="1" applyAlignment="1">
      <alignment horizontal="center" wrapText="1"/>
    </xf>
  </cellXfs>
  <cellStyles count="3">
    <cellStyle name="Hyperlink" xfId="1" builtinId="8"/>
    <cellStyle name="Standard" xfId="0" builtinId="0"/>
    <cellStyle name="Währung" xfId="2" builtinId="4"/>
  </cellStyles>
  <dxfs count="0"/>
  <tableStyles count="0" defaultTableStyle="TableStyleMedium2" defaultPivotStyle="PivotStyleLight16"/>
  <colors>
    <mruColors>
      <color rgb="FF462672"/>
      <color rgb="FF2E2672"/>
      <color rgb="FF914987"/>
      <color rgb="FF99D8F4"/>
      <color rgb="FF009BDC"/>
      <color rgb="FF5A2572"/>
      <color rgb="FF66C5EE"/>
      <color rgb="FF4DBB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9</xdr:col>
      <xdr:colOff>589817</xdr:colOff>
      <xdr:row>2</xdr:row>
      <xdr:rowOff>119711</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19775" y="0"/>
          <a:ext cx="1351817" cy="481661"/>
        </a:xfrm>
        <a:prstGeom prst="rect">
          <a:avLst/>
        </a:prstGeom>
      </xdr:spPr>
    </xdr:pic>
    <xdr:clientData/>
  </xdr:twoCellAnchor>
  <xdr:twoCellAnchor>
    <xdr:from>
      <xdr:col>0</xdr:col>
      <xdr:colOff>0</xdr:colOff>
      <xdr:row>4</xdr:row>
      <xdr:rowOff>257175</xdr:rowOff>
    </xdr:from>
    <xdr:to>
      <xdr:col>16</xdr:col>
      <xdr:colOff>152400</xdr:colOff>
      <xdr:row>28</xdr:row>
      <xdr:rowOff>66675</xdr:rowOff>
    </xdr:to>
    <xdr:sp macro="" textlink="">
      <xdr:nvSpPr>
        <xdr:cNvPr id="4" name="Textfeld 3"/>
        <xdr:cNvSpPr txBox="1"/>
      </xdr:nvSpPr>
      <xdr:spPr>
        <a:xfrm>
          <a:off x="0" y="1095375"/>
          <a:ext cx="12068175" cy="5153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0" i="0" u="none" strike="noStrike">
              <a:solidFill>
                <a:schemeClr val="dk1"/>
              </a:solidFill>
              <a:effectLst/>
              <a:latin typeface="Arial" panose="020B0604020202020204" pitchFamily="34" charset="0"/>
              <a:ea typeface="+mn-ea"/>
              <a:cs typeface="Arial" panose="020B0604020202020204" pitchFamily="34" charset="0"/>
            </a:rPr>
            <a:t>Sehr geehrte Damen und Herren,                                                                                                                                                                                                               Berlin, den 18.06.2018                                      </a:t>
          </a:r>
        </a:p>
        <a:p>
          <a:endParaRPr lang="de-DE" sz="1100" b="0" i="0" u="none" strike="noStrike">
            <a:solidFill>
              <a:schemeClr val="dk1"/>
            </a:solidFill>
            <a:effectLst/>
            <a:latin typeface="Arial" panose="020B0604020202020204" pitchFamily="34" charset="0"/>
            <a:ea typeface="+mn-ea"/>
            <a:cs typeface="Arial" panose="020B0604020202020204" pitchFamily="34" charset="0"/>
          </a:endParaRPr>
        </a:p>
        <a:p>
          <a:r>
            <a:rPr lang="de-DE" sz="1100" b="0" i="0" u="none" strike="noStrike">
              <a:solidFill>
                <a:schemeClr val="dk1"/>
              </a:solidFill>
              <a:effectLst/>
              <a:latin typeface="Arial" panose="020B0604020202020204" pitchFamily="34" charset="0"/>
              <a:ea typeface="+mn-ea"/>
              <a:cs typeface="Arial" panose="020B0604020202020204" pitchFamily="34" charset="0"/>
            </a:rPr>
            <a:t>dieses Basis-Erhebungstool der</a:t>
          </a:r>
          <a:r>
            <a:rPr lang="de-DE" sz="1100" b="0" i="0" u="none" strike="noStrike" baseline="0">
              <a:solidFill>
                <a:schemeClr val="dk1"/>
              </a:solidFill>
              <a:effectLst/>
              <a:latin typeface="Arial" panose="020B0604020202020204" pitchFamily="34" charset="0"/>
              <a:ea typeface="+mn-ea"/>
              <a:cs typeface="Arial" panose="020B0604020202020204" pitchFamily="34" charset="0"/>
            </a:rPr>
            <a:t> Diakonie Deutschland</a:t>
          </a:r>
          <a:r>
            <a:rPr lang="de-DE" sz="1100" b="0" i="0" u="none" strike="noStrike">
              <a:solidFill>
                <a:schemeClr val="dk1"/>
              </a:solidFill>
              <a:effectLst/>
              <a:latin typeface="Arial" panose="020B0604020202020204" pitchFamily="34" charset="0"/>
              <a:ea typeface="+mn-ea"/>
              <a:cs typeface="Arial" panose="020B0604020202020204" pitchFamily="34" charset="0"/>
            </a:rPr>
            <a:t> zur Trennung der Leistungen im Bundesteilhabegesetz</a:t>
          </a:r>
          <a:r>
            <a:rPr lang="de-DE">
              <a:latin typeface="Arial" panose="020B0604020202020204" pitchFamily="34" charset="0"/>
              <a:cs typeface="Arial" panose="020B0604020202020204" pitchFamily="34" charset="0"/>
            </a:rPr>
            <a:t> </a:t>
          </a:r>
          <a:r>
            <a:rPr lang="de-DE" sz="1100" b="0" i="0" u="none" strike="noStrike">
              <a:solidFill>
                <a:schemeClr val="dk1"/>
              </a:solidFill>
              <a:effectLst/>
              <a:latin typeface="Arial" panose="020B0604020202020204" pitchFamily="34" charset="0"/>
              <a:ea typeface="+mn-ea"/>
              <a:cs typeface="Arial" panose="020B0604020202020204" pitchFamily="34" charset="0"/>
            </a:rPr>
            <a:t>dient der </a:t>
          </a:r>
          <a:r>
            <a:rPr lang="de-DE" sz="1100" b="1" i="0" u="none" strike="noStrike">
              <a:solidFill>
                <a:schemeClr val="dk1"/>
              </a:solidFill>
              <a:effectLst/>
              <a:latin typeface="Arial" panose="020B0604020202020204" pitchFamily="34" charset="0"/>
              <a:ea typeface="+mn-ea"/>
              <a:cs typeface="Arial" panose="020B0604020202020204" pitchFamily="34" charset="0"/>
            </a:rPr>
            <a:t>vorbereitenden Kalkulation der Systemumstellung</a:t>
          </a:r>
          <a:r>
            <a:rPr lang="de-DE" sz="1100" b="0" i="0" u="none" strike="noStrike">
              <a:solidFill>
                <a:schemeClr val="dk1"/>
              </a:solidFill>
              <a:effectLst/>
              <a:latin typeface="Arial" panose="020B0604020202020204" pitchFamily="34" charset="0"/>
              <a:ea typeface="+mn-ea"/>
              <a:cs typeface="Arial" panose="020B0604020202020204" pitchFamily="34" charset="0"/>
            </a:rPr>
            <a:t> der Finanzierung zukünftiger</a:t>
          </a:r>
          <a:r>
            <a:rPr lang="de-DE">
              <a:latin typeface="Arial" panose="020B0604020202020204" pitchFamily="34" charset="0"/>
              <a:cs typeface="Arial" panose="020B0604020202020204" pitchFamily="34" charset="0"/>
            </a:rPr>
            <a:t> </a:t>
          </a:r>
          <a:r>
            <a:rPr lang="de-DE" sz="1100" b="0" i="0" u="none" strike="noStrike">
              <a:solidFill>
                <a:schemeClr val="dk1"/>
              </a:solidFill>
              <a:effectLst/>
              <a:latin typeface="Arial" panose="020B0604020202020204" pitchFamily="34" charset="0"/>
              <a:ea typeface="+mn-ea"/>
              <a:cs typeface="Arial" panose="020B0604020202020204" pitchFamily="34" charset="0"/>
            </a:rPr>
            <a:t>besonderer Wohnformen (ehemals</a:t>
          </a:r>
          <a:r>
            <a:rPr lang="de-DE" sz="1100" b="0" i="0" u="none" strike="noStrike" baseline="0">
              <a:solidFill>
                <a:schemeClr val="dk1"/>
              </a:solidFill>
              <a:effectLst/>
              <a:latin typeface="Arial" panose="020B0604020202020204" pitchFamily="34" charset="0"/>
              <a:ea typeface="+mn-ea"/>
              <a:cs typeface="Arial" panose="020B0604020202020204" pitchFamily="34" charset="0"/>
            </a:rPr>
            <a:t> stationäre Einrichtungen)</a:t>
          </a:r>
          <a:r>
            <a:rPr lang="de-DE" sz="1100" b="0" i="0" u="none" strike="noStrike">
              <a:solidFill>
                <a:schemeClr val="dk1"/>
              </a:solidFill>
              <a:effectLst/>
              <a:latin typeface="Arial" panose="020B0604020202020204" pitchFamily="34" charset="0"/>
              <a:ea typeface="+mn-ea"/>
              <a:cs typeface="Arial" panose="020B0604020202020204" pitchFamily="34" charset="0"/>
            </a:rPr>
            <a:t> für Menschen mit Behinderung. Es ist im</a:t>
          </a:r>
          <a:r>
            <a:rPr lang="de-DE" sz="1100" b="0" i="0" u="none" strike="noStrike" baseline="0">
              <a:solidFill>
                <a:schemeClr val="dk1"/>
              </a:solidFill>
              <a:effectLst/>
              <a:latin typeface="Arial" panose="020B0604020202020204" pitchFamily="34" charset="0"/>
              <a:ea typeface="+mn-ea"/>
              <a:cs typeface="Arial" panose="020B0604020202020204" pitchFamily="34" charset="0"/>
            </a:rPr>
            <a:t> 1. und 2. Quartal 2018 im Rahmen der UAG Berechnungstool der Diakonie Deutschland in Zusammenarbeit der Fach- und Landesverbände entstanden und basiert auf Vorarbeiten des diakonischen Verbunds und repräsentiert den aktuellen Kenntnisstand.</a:t>
          </a:r>
        </a:p>
        <a:p>
          <a:endParaRPr lang="de-DE" sz="1100" b="0" i="0" u="none" strike="noStrike">
            <a:solidFill>
              <a:schemeClr val="dk1"/>
            </a:solidFill>
            <a:effectLst/>
            <a:latin typeface="Arial" panose="020B0604020202020204" pitchFamily="34" charset="0"/>
            <a:ea typeface="+mn-ea"/>
            <a:cs typeface="Arial" panose="020B0604020202020204" pitchFamily="34" charset="0"/>
          </a:endParaRPr>
        </a:p>
        <a:p>
          <a:r>
            <a:rPr lang="de-DE" sz="1100" b="0" i="0" u="none" strike="noStrike">
              <a:solidFill>
                <a:schemeClr val="dk1"/>
              </a:solidFill>
              <a:effectLst/>
              <a:latin typeface="Arial" panose="020B0604020202020204" pitchFamily="34" charset="0"/>
              <a:ea typeface="+mn-ea"/>
              <a:cs typeface="Arial" panose="020B0604020202020204" pitchFamily="34" charset="0"/>
            </a:rPr>
            <a:t>Sie können hierüber die folgenden Kennzahlen für Ihre individuelle Einrichtung ermitteln: </a:t>
          </a:r>
          <a:r>
            <a:rPr lang="de-DE">
              <a:latin typeface="Arial" panose="020B0604020202020204" pitchFamily="34" charset="0"/>
              <a:cs typeface="Arial" panose="020B0604020202020204" pitchFamily="34" charset="0"/>
            </a:rPr>
            <a:t> </a:t>
          </a:r>
        </a:p>
        <a:p>
          <a:endParaRPr lang="de-DE">
            <a:latin typeface="Arial" panose="020B0604020202020204" pitchFamily="34" charset="0"/>
            <a:cs typeface="Arial" panose="020B0604020202020204" pitchFamily="34" charset="0"/>
          </a:endParaRPr>
        </a:p>
        <a:p>
          <a:r>
            <a:rPr lang="de-DE" sz="1100" b="0" i="0" u="none" strike="noStrike">
              <a:solidFill>
                <a:schemeClr val="dk1"/>
              </a:solidFill>
              <a:effectLst/>
              <a:latin typeface="Arial" panose="020B0604020202020204" pitchFamily="34" charset="0"/>
              <a:ea typeface="+mn-ea"/>
              <a:cs typeface="Arial" panose="020B0604020202020204" pitchFamily="34" charset="0"/>
            </a:rPr>
            <a:t>1. Prozentuale Verteilung Ihrer Flächen nach Wohn- und Fachleistungszwecken,</a:t>
          </a:r>
          <a:r>
            <a:rPr lang="de-DE">
              <a:latin typeface="Arial" panose="020B0604020202020204" pitchFamily="34" charset="0"/>
              <a:cs typeface="Arial" panose="020B0604020202020204" pitchFamily="34" charset="0"/>
            </a:rPr>
            <a:t> </a:t>
          </a:r>
        </a:p>
        <a:p>
          <a:r>
            <a:rPr lang="de-DE" sz="1100" b="0" i="0" u="none" strike="noStrike">
              <a:solidFill>
                <a:schemeClr val="dk1"/>
              </a:solidFill>
              <a:effectLst/>
              <a:latin typeface="Arial" panose="020B0604020202020204" pitchFamily="34" charset="0"/>
              <a:ea typeface="+mn-ea"/>
              <a:cs typeface="Arial" panose="020B0604020202020204" pitchFamily="34" charset="0"/>
            </a:rPr>
            <a:t>2.</a:t>
          </a:r>
          <a:r>
            <a:rPr lang="de-DE">
              <a:latin typeface="Arial" panose="020B0604020202020204" pitchFamily="34" charset="0"/>
              <a:cs typeface="Arial" panose="020B0604020202020204" pitchFamily="34" charset="0"/>
            </a:rPr>
            <a:t> </a:t>
          </a:r>
          <a:r>
            <a:rPr lang="de-DE" sz="1100" b="0" i="0" u="none" strike="noStrike">
              <a:solidFill>
                <a:schemeClr val="dk1"/>
              </a:solidFill>
              <a:effectLst/>
              <a:latin typeface="Arial" panose="020B0604020202020204" pitchFamily="34" charset="0"/>
              <a:ea typeface="+mn-ea"/>
              <a:cs typeface="Arial" panose="020B0604020202020204" pitchFamily="34" charset="0"/>
            </a:rPr>
            <a:t>Bruttowarmmiete (Option Berücksichtigung/Nichtberücksichtigung von Sonderposten) und ihre Aufteilung auf:</a:t>
          </a:r>
        </a:p>
        <a:p>
          <a:r>
            <a:rPr lang="de-DE" sz="1100" b="0" i="0" u="none" strike="noStrike">
              <a:solidFill>
                <a:schemeClr val="dk1"/>
              </a:solidFill>
              <a:effectLst/>
              <a:latin typeface="Arial" panose="020B0604020202020204" pitchFamily="34" charset="0"/>
              <a:ea typeface="+mn-ea"/>
              <a:cs typeface="Arial" panose="020B0604020202020204" pitchFamily="34" charset="0"/>
            </a:rPr>
            <a:t>3.</a:t>
          </a:r>
          <a:r>
            <a:rPr lang="de-DE">
              <a:latin typeface="Arial" panose="020B0604020202020204" pitchFamily="34" charset="0"/>
              <a:cs typeface="Arial" panose="020B0604020202020204" pitchFamily="34" charset="0"/>
            </a:rPr>
            <a:t> </a:t>
          </a:r>
          <a:r>
            <a:rPr lang="de-DE" sz="1100" b="0" i="0" u="none" strike="noStrike">
              <a:solidFill>
                <a:schemeClr val="dk1"/>
              </a:solidFill>
              <a:effectLst/>
              <a:latin typeface="Arial" panose="020B0604020202020204" pitchFamily="34" charset="0"/>
              <a:ea typeface="+mn-ea"/>
              <a:cs typeface="Arial" panose="020B0604020202020204" pitchFamily="34" charset="0"/>
            </a:rPr>
            <a:t>Grundsicherungsmiete + evtl. Mietkostenaufschlag von 25%</a:t>
          </a:r>
          <a:r>
            <a:rPr lang="de-DE">
              <a:latin typeface="Arial" panose="020B0604020202020204" pitchFamily="34" charset="0"/>
              <a:cs typeface="Arial" panose="020B0604020202020204" pitchFamily="34" charset="0"/>
            </a:rPr>
            <a:t> </a:t>
          </a:r>
        </a:p>
        <a:p>
          <a:r>
            <a:rPr lang="de-DE" sz="1100" b="0" i="0" u="none" strike="noStrike">
              <a:solidFill>
                <a:schemeClr val="dk1"/>
              </a:solidFill>
              <a:effectLst/>
              <a:latin typeface="Arial" panose="020B0604020202020204" pitchFamily="34" charset="0"/>
              <a:ea typeface="+mn-ea"/>
              <a:cs typeface="Arial" panose="020B0604020202020204" pitchFamily="34" charset="0"/>
            </a:rPr>
            <a:t>4.</a:t>
          </a:r>
          <a:r>
            <a:rPr lang="de-DE">
              <a:latin typeface="Arial" panose="020B0604020202020204" pitchFamily="34" charset="0"/>
              <a:cs typeface="Arial" panose="020B0604020202020204" pitchFamily="34" charset="0"/>
            </a:rPr>
            <a:t> </a:t>
          </a:r>
          <a:r>
            <a:rPr lang="de-DE" sz="1100" b="0" i="0" u="none" strike="noStrike">
              <a:solidFill>
                <a:schemeClr val="dk1"/>
              </a:solidFill>
              <a:effectLst/>
              <a:latin typeface="Arial" panose="020B0604020202020204" pitchFamily="34" charset="0"/>
              <a:ea typeface="+mn-ea"/>
              <a:cs typeface="Arial" panose="020B0604020202020204" pitchFamily="34" charset="0"/>
            </a:rPr>
            <a:t>Überschussbetrag (Investitionsbetrag "Miete", KdU &gt; 125%)</a:t>
          </a:r>
          <a:r>
            <a:rPr lang="de-DE">
              <a:latin typeface="Arial" panose="020B0604020202020204" pitchFamily="34" charset="0"/>
              <a:cs typeface="Arial" panose="020B0604020202020204" pitchFamily="34" charset="0"/>
            </a:rPr>
            <a:t> </a:t>
          </a:r>
        </a:p>
        <a:p>
          <a:r>
            <a:rPr lang="de-DE" sz="1100" b="0" i="0" u="none" strike="noStrike">
              <a:solidFill>
                <a:schemeClr val="dk1"/>
              </a:solidFill>
              <a:effectLst/>
              <a:latin typeface="Arial" panose="020B0604020202020204" pitchFamily="34" charset="0"/>
              <a:ea typeface="+mn-ea"/>
              <a:cs typeface="Arial" panose="020B0604020202020204" pitchFamily="34" charset="0"/>
            </a:rPr>
            <a:t>5. </a:t>
          </a:r>
          <a:r>
            <a:rPr lang="de-DE">
              <a:latin typeface="Arial" panose="020B0604020202020204" pitchFamily="34" charset="0"/>
              <a:cs typeface="Arial" panose="020B0604020202020204" pitchFamily="34" charset="0"/>
            </a:rPr>
            <a:t> </a:t>
          </a:r>
          <a:r>
            <a:rPr lang="de-DE" sz="1100" b="0" i="0" u="none" strike="noStrike">
              <a:solidFill>
                <a:schemeClr val="dk1"/>
              </a:solidFill>
              <a:effectLst/>
              <a:latin typeface="Arial" panose="020B0604020202020204" pitchFamily="34" charset="0"/>
              <a:ea typeface="+mn-ea"/>
              <a:cs typeface="Arial" panose="020B0604020202020204" pitchFamily="34" charset="0"/>
            </a:rPr>
            <a:t>Investitionsbetrag "Fachleistungsräume"</a:t>
          </a:r>
          <a:r>
            <a:rPr lang="de-DE">
              <a:latin typeface="Arial" panose="020B0604020202020204" pitchFamily="34" charset="0"/>
              <a:cs typeface="Arial" panose="020B0604020202020204" pitchFamily="34" charset="0"/>
            </a:rPr>
            <a:t> </a:t>
          </a:r>
        </a:p>
        <a:p>
          <a:r>
            <a:rPr lang="de-DE" sz="1100" b="0" i="0" u="none" strike="noStrike">
              <a:solidFill>
                <a:schemeClr val="dk1"/>
              </a:solidFill>
              <a:effectLst/>
              <a:latin typeface="Arial" panose="020B0604020202020204" pitchFamily="34" charset="0"/>
              <a:ea typeface="+mn-ea"/>
              <a:cs typeface="Arial" panose="020B0604020202020204" pitchFamily="34" charset="0"/>
            </a:rPr>
            <a:t>6.</a:t>
          </a:r>
          <a:r>
            <a:rPr lang="de-DE">
              <a:latin typeface="Arial" panose="020B0604020202020204" pitchFamily="34" charset="0"/>
              <a:cs typeface="Arial" panose="020B0604020202020204" pitchFamily="34" charset="0"/>
            </a:rPr>
            <a:t> </a:t>
          </a:r>
          <a:r>
            <a:rPr lang="de-DE" sz="1100" b="0" i="0" u="none" strike="noStrike">
              <a:solidFill>
                <a:schemeClr val="dk1"/>
              </a:solidFill>
              <a:effectLst/>
              <a:latin typeface="Arial" panose="020B0604020202020204" pitchFamily="34" charset="0"/>
              <a:ea typeface="+mn-ea"/>
              <a:cs typeface="Arial" panose="020B0604020202020204" pitchFamily="34" charset="0"/>
            </a:rPr>
            <a:t>zur Kostendeckung in der Einrichtung benötigter Anteil des Regelbedarfs (notwendiger Lebensunterhalt).</a:t>
          </a:r>
        </a:p>
        <a:p>
          <a:endParaRPr lang="de-DE" sz="1100" b="0" i="0" u="none" strike="noStrike">
            <a:solidFill>
              <a:schemeClr val="dk1"/>
            </a:solidFill>
            <a:effectLst/>
            <a:latin typeface="Arial" panose="020B0604020202020204" pitchFamily="34" charset="0"/>
            <a:ea typeface="+mn-ea"/>
            <a:cs typeface="Arial" panose="020B0604020202020204" pitchFamily="34" charset="0"/>
          </a:endParaRPr>
        </a:p>
        <a:p>
          <a:r>
            <a:rPr lang="de-DE" sz="1100" b="0" i="0" u="none" strike="noStrike">
              <a:solidFill>
                <a:schemeClr val="dk1"/>
              </a:solidFill>
              <a:effectLst/>
              <a:latin typeface="Arial" panose="020B0604020202020204" pitchFamily="34" charset="0"/>
              <a:ea typeface="+mn-ea"/>
              <a:cs typeface="Arial" panose="020B0604020202020204" pitchFamily="34" charset="0"/>
            </a:rPr>
            <a:t>Das Erhebungstool dient in erster Linie Ihrer individuellen Vorbereitung für Ihre Landesrahmenvertrags-</a:t>
          </a:r>
          <a:r>
            <a:rPr lang="de-DE" sz="1100" b="0" i="0" u="none" strike="noStrike" baseline="0">
              <a:solidFill>
                <a:schemeClr val="dk1"/>
              </a:solidFill>
              <a:effectLst/>
              <a:latin typeface="Arial" panose="020B0604020202020204" pitchFamily="34" charset="0"/>
              <a:ea typeface="+mn-ea"/>
              <a:cs typeface="Arial" panose="020B0604020202020204" pitchFamily="34" charset="0"/>
            </a:rPr>
            <a:t> bzw. </a:t>
          </a:r>
          <a:r>
            <a:rPr lang="de-DE" sz="1100" b="0" i="0" u="none" strike="noStrike">
              <a:solidFill>
                <a:schemeClr val="dk1"/>
              </a:solidFill>
              <a:effectLst/>
              <a:latin typeface="Arial" panose="020B0604020202020204" pitchFamily="34" charset="0"/>
              <a:ea typeface="+mn-ea"/>
              <a:cs typeface="Arial" panose="020B0604020202020204" pitchFamily="34" charset="0"/>
            </a:rPr>
            <a:t>Leistungsvereinbarungsverhandlungen und ist zur selbständigen, einrichtungsinternen Nutzung gedacht. Dazu können Sie die wichtigsten</a:t>
          </a:r>
          <a:r>
            <a:rPr lang="de-DE" sz="1100" b="0" i="0" u="none" strike="noStrike" baseline="0">
              <a:solidFill>
                <a:schemeClr val="dk1"/>
              </a:solidFill>
              <a:effectLst/>
              <a:latin typeface="Arial" panose="020B0604020202020204" pitchFamily="34" charset="0"/>
              <a:ea typeface="+mn-ea"/>
              <a:cs typeface="Arial" panose="020B0604020202020204" pitchFamily="34" charset="0"/>
            </a:rPr>
            <a:t> Daten per Button "Drucken" (oder manuell) auf Tabellenblatt 5 ausdrucken.</a:t>
          </a:r>
          <a:endParaRPr lang="de-DE" sz="1100" b="0" i="0" u="none" strike="noStrike">
            <a:solidFill>
              <a:schemeClr val="dk1"/>
            </a:solidFill>
            <a:effectLst/>
            <a:latin typeface="Arial" panose="020B0604020202020204" pitchFamily="34" charset="0"/>
            <a:ea typeface="+mn-ea"/>
            <a:cs typeface="Arial" panose="020B0604020202020204" pitchFamily="34" charset="0"/>
          </a:endParaRPr>
        </a:p>
        <a:p>
          <a:endParaRPr lang="de-DE" sz="1100" b="0" i="0" u="none" strike="noStrike">
            <a:solidFill>
              <a:schemeClr val="dk1"/>
            </a:solidFill>
            <a:effectLst/>
            <a:latin typeface="Arial" panose="020B0604020202020204" pitchFamily="34" charset="0"/>
            <a:ea typeface="+mn-ea"/>
            <a:cs typeface="Arial" panose="020B0604020202020204" pitchFamily="34" charset="0"/>
          </a:endParaRPr>
        </a:p>
        <a:p>
          <a:r>
            <a:rPr lang="de-DE" b="1">
              <a:latin typeface="Arial" panose="020B0604020202020204" pitchFamily="34" charset="0"/>
              <a:cs typeface="Arial" panose="020B0604020202020204" pitchFamily="34" charset="0"/>
            </a:rPr>
            <a:t>Allerdings</a:t>
          </a:r>
          <a:r>
            <a:rPr lang="de-DE" b="1" baseline="0">
              <a:latin typeface="Arial" panose="020B0604020202020204" pitchFamily="34" charset="0"/>
              <a:cs typeface="Arial" panose="020B0604020202020204" pitchFamily="34" charset="0"/>
            </a:rPr>
            <a:t> kann nur</a:t>
          </a:r>
          <a:r>
            <a:rPr lang="de-DE" sz="1100" b="1" i="0" u="none" strike="noStrike">
              <a:solidFill>
                <a:schemeClr val="dk1"/>
              </a:solidFill>
              <a:effectLst/>
              <a:latin typeface="Arial" panose="020B0604020202020204" pitchFamily="34" charset="0"/>
              <a:ea typeface="+mn-ea"/>
              <a:cs typeface="Arial" panose="020B0604020202020204" pitchFamily="34" charset="0"/>
            </a:rPr>
            <a:t> auf Basis einer breiten und</a:t>
          </a:r>
          <a:r>
            <a:rPr lang="de-DE" sz="1100" b="1" i="0" u="none" strike="noStrike" baseline="0">
              <a:solidFill>
                <a:schemeClr val="dk1"/>
              </a:solidFill>
              <a:effectLst/>
              <a:latin typeface="Arial" panose="020B0604020202020204" pitchFamily="34" charset="0"/>
              <a:ea typeface="+mn-ea"/>
              <a:cs typeface="Arial" panose="020B0604020202020204" pitchFamily="34" charset="0"/>
            </a:rPr>
            <a:t> </a:t>
          </a:r>
          <a:r>
            <a:rPr lang="de-DE" sz="1100" b="1" i="0" u="none" strike="noStrike">
              <a:solidFill>
                <a:schemeClr val="dk1"/>
              </a:solidFill>
              <a:effectLst/>
              <a:latin typeface="Arial" panose="020B0604020202020204" pitchFamily="34" charset="0"/>
              <a:ea typeface="+mn-ea"/>
              <a:cs typeface="Arial" panose="020B0604020202020204" pitchFamily="34" charset="0"/>
            </a:rPr>
            <a:t>vergleichbaren Datenbasis gegenüber der Politik eine aussagekräftige Argumentationsgrundlage erreicht und ggf. Gesetzesänderungen zu Ihren Gunsten erwirkt werden.</a:t>
          </a:r>
          <a:r>
            <a:rPr lang="de-DE" b="1">
              <a:latin typeface="Arial" panose="020B0604020202020204" pitchFamily="34" charset="0"/>
              <a:cs typeface="Arial" panose="020B0604020202020204" pitchFamily="34" charset="0"/>
            </a:rPr>
            <a:t> Insbesondere zur</a:t>
          </a:r>
          <a:r>
            <a:rPr lang="de-DE" b="1" baseline="0">
              <a:latin typeface="Arial" panose="020B0604020202020204" pitchFamily="34" charset="0"/>
              <a:cs typeface="Arial" panose="020B0604020202020204" pitchFamily="34" charset="0"/>
            </a:rPr>
            <a:t> Höhe und einer ggf. entstehenden Deckungslücke beim</a:t>
          </a:r>
          <a:r>
            <a:rPr lang="de-DE" b="1">
              <a:latin typeface="Arial" panose="020B0604020202020204" pitchFamily="34" charset="0"/>
              <a:cs typeface="Arial" panose="020B0604020202020204" pitchFamily="34" charset="0"/>
            </a:rPr>
            <a:t> Regelbedarf sowie bezüglich</a:t>
          </a:r>
          <a:r>
            <a:rPr lang="de-DE" b="1" baseline="0">
              <a:latin typeface="Arial" panose="020B0604020202020204" pitchFamily="34" charset="0"/>
              <a:cs typeface="Arial" panose="020B0604020202020204" pitchFamily="34" charset="0"/>
            </a:rPr>
            <a:t> des Überschussbetrags (KdU&gt; 125%) sehen wir Nachjustierungsbedarf und benötigen dazu Praxisdaten, die wir im Rahmen einer statistischen Erhebung ermitteln möchten.</a:t>
          </a:r>
          <a:endParaRPr lang="de-DE">
            <a:latin typeface="Arial" panose="020B0604020202020204" pitchFamily="34" charset="0"/>
            <a:cs typeface="Arial" panose="020B0604020202020204" pitchFamily="34" charset="0"/>
          </a:endParaRPr>
        </a:p>
        <a:p>
          <a:endParaRPr lang="de-DE" sz="1100" b="0" i="0" u="none" strike="noStrike">
            <a:solidFill>
              <a:schemeClr val="dk1"/>
            </a:solidFill>
            <a:effectLst/>
            <a:latin typeface="Arial" panose="020B0604020202020204" pitchFamily="34" charset="0"/>
            <a:ea typeface="+mn-ea"/>
            <a:cs typeface="Arial" panose="020B0604020202020204" pitchFamily="34" charset="0"/>
          </a:endParaRPr>
        </a:p>
        <a:p>
          <a:r>
            <a:rPr lang="de-DE" sz="1100" b="1" i="0" u="none" strike="noStrike">
              <a:solidFill>
                <a:srgbClr val="FF0000"/>
              </a:solidFill>
              <a:effectLst/>
              <a:latin typeface="Arial" panose="020B0604020202020204" pitchFamily="34" charset="0"/>
              <a:ea typeface="+mn-ea"/>
              <a:cs typeface="Arial" panose="020B0604020202020204" pitchFamily="34" charset="0"/>
            </a:rPr>
            <a:t>Wir bitten Sie daher, uns mithilfe Ihrer hier ermittelten Kernkennzahlen (s. Tabellenblatt 6)</a:t>
          </a:r>
          <a:r>
            <a:rPr lang="de-DE" sz="1100" b="1" i="0" u="none" strike="noStrike" baseline="0">
              <a:solidFill>
                <a:srgbClr val="FF0000"/>
              </a:solidFill>
              <a:effectLst/>
              <a:latin typeface="Arial" panose="020B0604020202020204" pitchFamily="34" charset="0"/>
              <a:ea typeface="+mn-ea"/>
              <a:cs typeface="Arial" panose="020B0604020202020204" pitchFamily="34" charset="0"/>
            </a:rPr>
            <a:t> </a:t>
          </a:r>
          <a:r>
            <a:rPr lang="de-DE" sz="1100" b="1" i="0" u="none" strike="noStrike">
              <a:solidFill>
                <a:srgbClr val="FF0000"/>
              </a:solidFill>
              <a:effectLst/>
              <a:latin typeface="Arial" panose="020B0604020202020204" pitchFamily="34" charset="0"/>
              <a:ea typeface="+mn-ea"/>
              <a:cs typeface="Arial" panose="020B0604020202020204" pitchFamily="34" charset="0"/>
            </a:rPr>
            <a:t>zu unterstützen.</a:t>
          </a:r>
          <a:r>
            <a:rPr lang="de-DE" b="1">
              <a:solidFill>
                <a:srgbClr val="FF0000"/>
              </a:solidFill>
              <a:latin typeface="Arial" panose="020B0604020202020204" pitchFamily="34" charset="0"/>
              <a:cs typeface="Arial" panose="020B0604020202020204" pitchFamily="34" charset="0"/>
            </a:rPr>
            <a:t> </a:t>
          </a:r>
          <a:r>
            <a:rPr lang="de-DE" sz="1100" b="1" i="0" u="none" strike="noStrike">
              <a:solidFill>
                <a:srgbClr val="FF0000"/>
              </a:solidFill>
              <a:effectLst/>
              <a:latin typeface="Arial" panose="020B0604020202020204" pitchFamily="34" charset="0"/>
              <a:ea typeface="+mn-ea"/>
              <a:cs typeface="Arial" panose="020B0604020202020204" pitchFamily="34" charset="0"/>
            </a:rPr>
            <a:t>Wir wären Ihnen dankbar, wenn Sie uns das Tabellenblatt 6 ("6. Export")</a:t>
          </a:r>
          <a:r>
            <a:rPr lang="de-DE" sz="1100" b="1" i="0" u="none" strike="noStrike" baseline="0">
              <a:solidFill>
                <a:srgbClr val="FF0000"/>
              </a:solidFill>
              <a:effectLst/>
              <a:latin typeface="Arial" panose="020B0604020202020204" pitchFamily="34" charset="0"/>
              <a:ea typeface="+mn-ea"/>
              <a:cs typeface="Arial" panose="020B0604020202020204" pitchFamily="34" charset="0"/>
            </a:rPr>
            <a:t> mit den dort automatisch </a:t>
          </a:r>
          <a:r>
            <a:rPr lang="de-DE" sz="1100" b="1" i="0" u="none" strike="noStrike">
              <a:solidFill>
                <a:srgbClr val="FF0000"/>
              </a:solidFill>
              <a:effectLst/>
              <a:latin typeface="Arial" panose="020B0604020202020204" pitchFamily="34" charset="0"/>
              <a:ea typeface="+mn-ea"/>
              <a:cs typeface="Arial" panose="020B0604020202020204" pitchFamily="34" charset="0"/>
            </a:rPr>
            <a:t>erfassten 30 Kernkennzahlen </a:t>
          </a:r>
          <a:r>
            <a:rPr lang="de-DE" sz="1100" b="1" i="0" u="sng" strike="noStrike">
              <a:solidFill>
                <a:srgbClr val="7030A0"/>
              </a:solidFill>
              <a:effectLst/>
              <a:latin typeface="Arial" panose="020B0604020202020204" pitchFamily="34" charset="0"/>
              <a:ea typeface="+mn-ea"/>
              <a:cs typeface="Arial" panose="020B0604020202020204" pitchFamily="34" charset="0"/>
            </a:rPr>
            <a:t>bis</a:t>
          </a:r>
          <a:r>
            <a:rPr lang="de-DE" sz="1100" b="1" i="0" u="sng" strike="noStrike" baseline="0">
              <a:solidFill>
                <a:srgbClr val="7030A0"/>
              </a:solidFill>
              <a:effectLst/>
              <a:latin typeface="Arial" panose="020B0604020202020204" pitchFamily="34" charset="0"/>
              <a:ea typeface="+mn-ea"/>
              <a:cs typeface="Arial" panose="020B0604020202020204" pitchFamily="34" charset="0"/>
            </a:rPr>
            <a:t> zum 15. Januar 2019 </a:t>
          </a:r>
          <a:r>
            <a:rPr lang="de-DE" sz="1100" b="1" i="0" u="none" strike="noStrike">
              <a:solidFill>
                <a:srgbClr val="FF0000"/>
              </a:solidFill>
              <a:effectLst/>
              <a:latin typeface="Arial" panose="020B0604020202020204" pitchFamily="34" charset="0"/>
              <a:ea typeface="+mn-ea"/>
              <a:cs typeface="Arial" panose="020B0604020202020204" pitchFamily="34" charset="0"/>
            </a:rPr>
            <a:t>zurück senden würden.</a:t>
          </a:r>
          <a:r>
            <a:rPr lang="de-DE" sz="1100" b="1" i="0" u="none" strike="noStrike" baseline="0">
              <a:solidFill>
                <a:srgbClr val="FF0000"/>
              </a:solidFill>
              <a:effectLst/>
              <a:latin typeface="Arial" panose="020B0604020202020204" pitchFamily="34" charset="0"/>
              <a:ea typeface="+mn-ea"/>
              <a:cs typeface="Arial" panose="020B0604020202020204" pitchFamily="34" charset="0"/>
            </a:rPr>
            <a:t> </a:t>
          </a:r>
          <a:r>
            <a:rPr lang="de-DE" sz="1100" b="1" i="0" u="none" strike="noStrike">
              <a:solidFill>
                <a:srgbClr val="FF0000"/>
              </a:solidFill>
              <a:effectLst/>
              <a:latin typeface="Arial" panose="020B0604020202020204" pitchFamily="34" charset="0"/>
              <a:ea typeface="+mn-ea"/>
              <a:cs typeface="Arial" panose="020B0604020202020204" pitchFamily="34" charset="0"/>
            </a:rPr>
            <a:t>Nutzen</a:t>
          </a:r>
          <a:r>
            <a:rPr lang="de-DE" sz="1100" b="1" i="0" u="none" strike="noStrike" baseline="0">
              <a:solidFill>
                <a:srgbClr val="FF0000"/>
              </a:solidFill>
              <a:effectLst/>
              <a:latin typeface="Arial" panose="020B0604020202020204" pitchFamily="34" charset="0"/>
              <a:ea typeface="+mn-ea"/>
              <a:cs typeface="Arial" panose="020B0604020202020204" pitchFamily="34" charset="0"/>
            </a:rPr>
            <a:t> Sie dafür bitte  - wenn Makros aktiviert sind - den Button "Kernkennzahlen jetzt senden" auf Tabellenblatt 6 </a:t>
          </a:r>
          <a:r>
            <a:rPr lang="de-DE" sz="1100" b="1" i="0" u="sng" strike="noStrike" baseline="0">
              <a:solidFill>
                <a:srgbClr val="FF0000"/>
              </a:solidFill>
              <a:effectLst/>
              <a:latin typeface="Arial" panose="020B0604020202020204" pitchFamily="34" charset="0"/>
              <a:ea typeface="+mn-ea"/>
              <a:cs typeface="Arial" panose="020B0604020202020204" pitchFamily="34" charset="0"/>
            </a:rPr>
            <a:t>oder </a:t>
          </a:r>
          <a:r>
            <a:rPr lang="de-DE" sz="1100" b="1" i="0" u="none" strike="noStrike" baseline="0">
              <a:solidFill>
                <a:srgbClr val="FF0000"/>
              </a:solidFill>
              <a:effectLst/>
              <a:latin typeface="Arial" panose="020B0604020202020204" pitchFamily="34" charset="0"/>
              <a:ea typeface="+mn-ea"/>
              <a:cs typeface="Arial" panose="020B0604020202020204" pitchFamily="34" charset="0"/>
            </a:rPr>
            <a:t>senden Sie uns separat ein neues Exceldokument mit den Daten aus Tabellenblatt 6 zu (an: julia.zillinger@diakonie.de).  Es handelt sich dabei lediglich um einen kleinen Ausschnitt der ermittelten Zahlen. </a:t>
          </a:r>
          <a:r>
            <a:rPr lang="de-DE" sz="1100" b="1" i="0" u="none" strike="noStrike" baseline="0">
              <a:solidFill>
                <a:srgbClr val="7030A0"/>
              </a:solidFill>
              <a:effectLst/>
              <a:latin typeface="Arial" panose="020B0604020202020204" pitchFamily="34" charset="0"/>
              <a:ea typeface="+mn-ea"/>
              <a:cs typeface="Arial" panose="020B0604020202020204" pitchFamily="34" charset="0"/>
            </a:rPr>
            <a:t>(Um einen größeren Rücklauf zu ermöglichen, haben wir die Frist auf Januar 2019 verlängert.)</a:t>
          </a:r>
        </a:p>
        <a:p>
          <a:r>
            <a:rPr lang="de-DE" sz="1100" b="0" i="0" u="none" strike="noStrike">
              <a:solidFill>
                <a:schemeClr val="dk1"/>
              </a:solidFill>
              <a:effectLst/>
              <a:latin typeface="Arial" panose="020B0604020202020204" pitchFamily="34" charset="0"/>
              <a:ea typeface="+mn-ea"/>
              <a:cs typeface="Arial" panose="020B0604020202020204" pitchFamily="34" charset="0"/>
            </a:rPr>
            <a:t>Wir werden die Daten ausschließlich für statistische Zwecke nutzen</a:t>
          </a:r>
          <a:r>
            <a:rPr lang="de-DE" sz="1100" b="0" i="0" u="none" strike="noStrike" baseline="0">
              <a:solidFill>
                <a:schemeClr val="dk1"/>
              </a:solidFill>
              <a:effectLst/>
              <a:latin typeface="Arial" panose="020B0604020202020204" pitchFamily="34" charset="0"/>
              <a:ea typeface="+mn-ea"/>
              <a:cs typeface="Arial" panose="020B0604020202020204" pitchFamily="34" charset="0"/>
            </a:rPr>
            <a:t> und unter</a:t>
          </a:r>
          <a:r>
            <a:rPr lang="de-DE" sz="1100" b="0" i="0" u="none" strike="noStrike">
              <a:solidFill>
                <a:schemeClr val="dk1"/>
              </a:solidFill>
              <a:effectLst/>
              <a:latin typeface="Arial" panose="020B0604020202020204" pitchFamily="34" charset="0"/>
              <a:ea typeface="+mn-ea"/>
              <a:cs typeface="Arial" panose="020B0604020202020204" pitchFamily="34" charset="0"/>
            </a:rPr>
            <a:t> anonymen Gesichtspunkten auswerten,</a:t>
          </a:r>
          <a:r>
            <a:rPr lang="de-DE" sz="1100" b="0" i="0" u="none" strike="noStrike" baseline="0">
              <a:solidFill>
                <a:schemeClr val="dk1"/>
              </a:solidFill>
              <a:effectLst/>
              <a:latin typeface="Arial" panose="020B0604020202020204" pitchFamily="34" charset="0"/>
              <a:ea typeface="+mn-ea"/>
              <a:cs typeface="Arial" panose="020B0604020202020204" pitchFamily="34" charset="0"/>
            </a:rPr>
            <a:t> d.h. es werden in den Auswertungen keine Namen veröffentlicht. Die Statistik der Diakonie unterliegt der Geheimhaltungspflicht. Um möglichst repräsentative Daten zu erhalten, sind wir auf eine hohe Beteiligungsrate angewiesen. Die ermittelten bundeslandspezifischen Kennzahlen stellen wir Ihnen nach Abschluss der Erhebung selbstverständlich gerne aggregiert zur Verfügung.</a:t>
          </a:r>
          <a:endParaRPr lang="de-DE" sz="1100" b="0" i="0" u="none" strike="noStrike">
            <a:solidFill>
              <a:schemeClr val="dk1"/>
            </a:solidFill>
            <a:effectLst/>
            <a:latin typeface="Arial" panose="020B0604020202020204" pitchFamily="34" charset="0"/>
            <a:ea typeface="+mn-ea"/>
            <a:cs typeface="Arial" panose="020B0604020202020204" pitchFamily="34" charset="0"/>
          </a:endParaRPr>
        </a:p>
        <a:p>
          <a:endParaRPr lang="de-DE" sz="1100" b="0" i="0" u="none" strike="noStrike">
            <a:solidFill>
              <a:schemeClr val="dk1"/>
            </a:solidFill>
            <a:effectLst/>
            <a:latin typeface="Arial" panose="020B0604020202020204" pitchFamily="34" charset="0"/>
            <a:ea typeface="+mn-ea"/>
            <a:cs typeface="Arial" panose="020B0604020202020204" pitchFamily="34" charset="0"/>
          </a:endParaRPr>
        </a:p>
        <a:p>
          <a:endParaRPr lang="de-DE" sz="1100">
            <a:latin typeface="Arial" panose="020B0604020202020204" pitchFamily="34" charset="0"/>
            <a:cs typeface="Arial" panose="020B0604020202020204" pitchFamily="34" charset="0"/>
          </a:endParaRPr>
        </a:p>
      </xdr:txBody>
    </xdr:sp>
    <xdr:clientData/>
  </xdr:twoCellAnchor>
  <xdr:twoCellAnchor>
    <xdr:from>
      <xdr:col>0</xdr:col>
      <xdr:colOff>0</xdr:colOff>
      <xdr:row>28</xdr:row>
      <xdr:rowOff>123823</xdr:rowOff>
    </xdr:from>
    <xdr:to>
      <xdr:col>17</xdr:col>
      <xdr:colOff>714375</xdr:colOff>
      <xdr:row>95</xdr:row>
      <xdr:rowOff>57151</xdr:rowOff>
    </xdr:to>
    <xdr:sp macro="" textlink="">
      <xdr:nvSpPr>
        <xdr:cNvPr id="5" name="Textfeld 4"/>
        <xdr:cNvSpPr txBox="1"/>
      </xdr:nvSpPr>
      <xdr:spPr>
        <a:xfrm>
          <a:off x="0" y="6400798"/>
          <a:ext cx="13011150" cy="120681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i="0" u="sng" strike="noStrike">
              <a:solidFill>
                <a:schemeClr val="dk1"/>
              </a:solidFill>
              <a:effectLst/>
              <a:latin typeface="Arial" panose="020B0604020202020204" pitchFamily="34" charset="0"/>
              <a:ea typeface="+mn-ea"/>
              <a:cs typeface="Arial" panose="020B0604020202020204" pitchFamily="34" charset="0"/>
            </a:rPr>
            <a:t>Anleitung</a:t>
          </a:r>
          <a:r>
            <a:rPr lang="de-DE" b="1" u="sng">
              <a:latin typeface="Arial" panose="020B0604020202020204" pitchFamily="34" charset="0"/>
              <a:cs typeface="Arial" panose="020B0604020202020204" pitchFamily="34" charset="0"/>
            </a:rPr>
            <a:t> zu den einzelnen Tabellenblättern</a:t>
          </a:r>
        </a:p>
        <a:p>
          <a:endParaRPr lang="de-DE">
            <a:latin typeface="Arial" panose="020B0604020202020204" pitchFamily="34" charset="0"/>
            <a:cs typeface="Arial" panose="020B0604020202020204" pitchFamily="34" charset="0"/>
          </a:endParaRPr>
        </a:p>
        <a:p>
          <a:r>
            <a:rPr lang="de-DE" sz="1100" b="1" i="0" u="none" strike="noStrike">
              <a:solidFill>
                <a:schemeClr val="dk1"/>
              </a:solidFill>
              <a:effectLst/>
              <a:latin typeface="Arial" panose="020B0604020202020204" pitchFamily="34" charset="0"/>
              <a:ea typeface="+mn-ea"/>
              <a:cs typeface="Arial" panose="020B0604020202020204" pitchFamily="34" charset="0"/>
            </a:rPr>
            <a:t>1. Datenerfassung</a:t>
          </a:r>
          <a:r>
            <a:rPr lang="de-DE">
              <a:latin typeface="Arial" panose="020B0604020202020204" pitchFamily="34" charset="0"/>
              <a:cs typeface="Arial" panose="020B0604020202020204" pitchFamily="34" charset="0"/>
            </a:rPr>
            <a:t> </a:t>
          </a:r>
        </a:p>
        <a:p>
          <a:endParaRPr lang="de-DE">
            <a:latin typeface="Arial" panose="020B0604020202020204" pitchFamily="34" charset="0"/>
            <a:cs typeface="Arial" panose="020B0604020202020204" pitchFamily="34" charset="0"/>
          </a:endParaRPr>
        </a:p>
        <a:p>
          <a:r>
            <a:rPr lang="de-DE" sz="1100" b="0" i="0" u="none" strike="noStrike">
              <a:solidFill>
                <a:schemeClr val="dk1"/>
              </a:solidFill>
              <a:effectLst/>
              <a:latin typeface="Arial" panose="020B0604020202020204" pitchFamily="34" charset="0"/>
              <a:ea typeface="+mn-ea"/>
              <a:cs typeface="Arial" panose="020B0604020202020204" pitchFamily="34" charset="0"/>
            </a:rPr>
            <a:t>Dieses Tabellenblatt dient der Erfassung der Eckdaten Ihrer Einrichtung (z.B. Bewohnerzahl, Bundesland, ehemaliger Leistungstyp, u. a.).</a:t>
          </a:r>
        </a:p>
        <a:p>
          <a:r>
            <a:rPr lang="de-DE" sz="1100" b="1" i="1" u="none" strike="noStrike">
              <a:solidFill>
                <a:srgbClr val="5A2572"/>
              </a:solidFill>
              <a:effectLst/>
              <a:latin typeface="Arial" panose="020B0604020202020204" pitchFamily="34" charset="0"/>
              <a:ea typeface="+mn-ea"/>
              <a:cs typeface="Arial" panose="020B0604020202020204" pitchFamily="34" charset="0"/>
            </a:rPr>
            <a:t>Nur Felder mit * sind unbedingt auszufüllen. </a:t>
          </a:r>
          <a:r>
            <a:rPr lang="de-DE" sz="1100" b="0" i="0" u="none" strike="noStrike">
              <a:solidFill>
                <a:schemeClr val="dk1"/>
              </a:solidFill>
              <a:effectLst/>
              <a:latin typeface="Arial" panose="020B0604020202020204" pitchFamily="34" charset="0"/>
              <a:ea typeface="+mn-ea"/>
              <a:cs typeface="Arial" panose="020B0604020202020204" pitchFamily="34" charset="0"/>
            </a:rPr>
            <a:t>Alle anderen Felder sind optional. Die Werte</a:t>
          </a:r>
          <a:r>
            <a:rPr lang="de-DE" sz="1100" b="0" i="0" u="none" strike="noStrike" baseline="0">
              <a:solidFill>
                <a:schemeClr val="dk1"/>
              </a:solidFill>
              <a:effectLst/>
              <a:latin typeface="Arial" panose="020B0604020202020204" pitchFamily="34" charset="0"/>
              <a:ea typeface="+mn-ea"/>
              <a:cs typeface="Arial" panose="020B0604020202020204" pitchFamily="34" charset="0"/>
            </a:rPr>
            <a:t> für die durchschnittlichen tatsächlichen angemessen Kosten der Unterkunft und Heizung erfahren Sie bei Ihrem zuständigen Landkreis.</a:t>
          </a:r>
          <a:endParaRPr lang="de-DE" sz="1100" b="0" i="0" u="none" strike="noStrike">
            <a:solidFill>
              <a:schemeClr val="dk1"/>
            </a:solidFill>
            <a:effectLst/>
            <a:latin typeface="Arial" panose="020B0604020202020204" pitchFamily="34" charset="0"/>
            <a:ea typeface="+mn-ea"/>
            <a:cs typeface="Arial" panose="020B0604020202020204" pitchFamily="34" charset="0"/>
          </a:endParaRPr>
        </a:p>
        <a:p>
          <a:endParaRPr lang="de-DE" sz="1100" b="0" i="0" u="none" strike="noStrike">
            <a:solidFill>
              <a:schemeClr val="dk1"/>
            </a:solidFill>
            <a:effectLst/>
            <a:latin typeface="Arial" panose="020B0604020202020204" pitchFamily="34" charset="0"/>
            <a:ea typeface="+mn-ea"/>
            <a:cs typeface="Arial" panose="020B0604020202020204" pitchFamily="34" charset="0"/>
          </a:endParaRPr>
        </a:p>
        <a:p>
          <a:r>
            <a:rPr lang="de-DE" sz="1100" b="1" i="0" u="none" strike="noStrike">
              <a:solidFill>
                <a:schemeClr val="dk1"/>
              </a:solidFill>
              <a:effectLst/>
              <a:latin typeface="Arial" panose="020B0604020202020204" pitchFamily="34" charset="0"/>
              <a:ea typeface="+mn-ea"/>
              <a:cs typeface="Arial" panose="020B0604020202020204" pitchFamily="34" charset="0"/>
            </a:rPr>
            <a:t>2. Flächenzuordnung</a:t>
          </a:r>
          <a:r>
            <a:rPr lang="de-DE">
              <a:latin typeface="Arial" panose="020B0604020202020204" pitchFamily="34" charset="0"/>
              <a:cs typeface="Arial" panose="020B0604020202020204" pitchFamily="34" charset="0"/>
            </a:rPr>
            <a:t> </a:t>
          </a:r>
        </a:p>
        <a:p>
          <a:endParaRPr lang="de-DE">
            <a:latin typeface="Arial" panose="020B0604020202020204" pitchFamily="34" charset="0"/>
            <a:cs typeface="Arial" panose="020B0604020202020204" pitchFamily="34" charset="0"/>
          </a:endParaRPr>
        </a:p>
        <a:p>
          <a:r>
            <a:rPr lang="de-DE" sz="1100" b="0" i="0" u="none" strike="noStrike">
              <a:solidFill>
                <a:schemeClr val="dk1"/>
              </a:solidFill>
              <a:effectLst/>
              <a:latin typeface="Arial" panose="020B0604020202020204" pitchFamily="34" charset="0"/>
              <a:ea typeface="+mn-ea"/>
              <a:cs typeface="Arial" panose="020B0604020202020204" pitchFamily="34" charset="0"/>
            </a:rPr>
            <a:t>In diesem Tabellenblatt können Sie Ihre genaue Raumaufteilung nach Räumlichkeiten, die reinen Wohnzwecken dienen</a:t>
          </a:r>
          <a:r>
            <a:rPr lang="de-DE">
              <a:latin typeface="Arial" panose="020B0604020202020204" pitchFamily="34" charset="0"/>
              <a:cs typeface="Arial" panose="020B0604020202020204" pitchFamily="34" charset="0"/>
            </a:rPr>
            <a:t> </a:t>
          </a:r>
          <a:r>
            <a:rPr lang="de-DE" sz="1100" b="0" i="0" u="none" strike="noStrike">
              <a:solidFill>
                <a:schemeClr val="dk1"/>
              </a:solidFill>
              <a:effectLst/>
              <a:latin typeface="Arial" panose="020B0604020202020204" pitchFamily="34" charset="0"/>
              <a:ea typeface="+mn-ea"/>
              <a:cs typeface="Arial" panose="020B0604020202020204" pitchFamily="34" charset="0"/>
            </a:rPr>
            <a:t>und solchen, die Fachleistungsbezug haben, ermitteln. Dies ist wichtig, da die fachleistungsbezogenen Räumlichkeiten zukünftig über den</a:t>
          </a:r>
          <a:r>
            <a:rPr lang="de-DE">
              <a:latin typeface="Arial" panose="020B0604020202020204" pitchFamily="34" charset="0"/>
              <a:cs typeface="Arial" panose="020B0604020202020204" pitchFamily="34" charset="0"/>
            </a:rPr>
            <a:t> </a:t>
          </a:r>
          <a:r>
            <a:rPr lang="de-DE" sz="1100" b="0" i="0" u="none" strike="noStrike">
              <a:solidFill>
                <a:schemeClr val="dk1"/>
              </a:solidFill>
              <a:effectLst/>
              <a:latin typeface="Arial" panose="020B0604020202020204" pitchFamily="34" charset="0"/>
              <a:ea typeface="+mn-ea"/>
              <a:cs typeface="Arial" panose="020B0604020202020204" pitchFamily="34" charset="0"/>
            </a:rPr>
            <a:t>Eingliederungshilfeträger finanziert werden und daher aus den Mietkosten für die Bewohner und Bewohnerinnen herauszurechnen sind.</a:t>
          </a:r>
        </a:p>
        <a:p>
          <a:r>
            <a:rPr lang="de-DE" sz="1100" b="0" i="0" u="none" strike="noStrike">
              <a:solidFill>
                <a:schemeClr val="dk1"/>
              </a:solidFill>
              <a:effectLst/>
              <a:latin typeface="Arial" panose="020B0604020202020204" pitchFamily="34" charset="0"/>
              <a:ea typeface="+mn-ea"/>
              <a:cs typeface="Arial" panose="020B0604020202020204" pitchFamily="34" charset="0"/>
            </a:rPr>
            <a:t>Die Zuteilung</a:t>
          </a:r>
          <a:r>
            <a:rPr lang="de-DE">
              <a:latin typeface="Arial" panose="020B0604020202020204" pitchFamily="34" charset="0"/>
              <a:cs typeface="Arial" panose="020B0604020202020204" pitchFamily="34" charset="0"/>
            </a:rPr>
            <a:t> </a:t>
          </a:r>
          <a:r>
            <a:rPr lang="de-DE" sz="1100" b="0" i="0" u="none" strike="noStrike">
              <a:solidFill>
                <a:schemeClr val="dk1"/>
              </a:solidFill>
              <a:effectLst/>
              <a:latin typeface="Arial" panose="020B0604020202020204" pitchFamily="34" charset="0"/>
              <a:ea typeface="+mn-ea"/>
              <a:cs typeface="Arial" panose="020B0604020202020204" pitchFamily="34" charset="0"/>
            </a:rPr>
            <a:t>der Räume zu KdU oder FL stellt dabei einen in einem langen Diskussionsprozess erarbeiteten Zuordnungsvorschlag dar, der zum Zwecke der Vergleichbarkeit der Daten zunächst nicht verändert werden soll. Als</a:t>
          </a:r>
          <a:r>
            <a:rPr lang="de-DE" sz="11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1100" b="0" i="0" u="none" strike="noStrike">
              <a:solidFill>
                <a:schemeClr val="dk1"/>
              </a:solidFill>
              <a:effectLst/>
              <a:latin typeface="Arial" panose="020B0604020202020204" pitchFamily="34" charset="0"/>
              <a:ea typeface="+mn-ea"/>
              <a:cs typeface="Arial" panose="020B0604020202020204" pitchFamily="34" charset="0"/>
            </a:rPr>
            <a:t>Mischflächen" gekennzeichnete Flächen müssen m²-technisch</a:t>
          </a:r>
          <a:r>
            <a:rPr lang="de-DE" sz="1100" b="0" i="0" u="none" strike="noStrike" baseline="0">
              <a:solidFill>
                <a:schemeClr val="dk1"/>
              </a:solidFill>
              <a:effectLst/>
              <a:latin typeface="Arial" panose="020B0604020202020204" pitchFamily="34" charset="0"/>
              <a:ea typeface="+mn-ea"/>
              <a:cs typeface="Arial" panose="020B0604020202020204" pitchFamily="34" charset="0"/>
            </a:rPr>
            <a:t> nicht erfasst werden (vgl. Empfehlungen der Bund-Länder AG).</a:t>
          </a:r>
          <a:endParaRPr lang="de-DE" sz="1100" b="0" i="0" u="none" strike="noStrike">
            <a:solidFill>
              <a:schemeClr val="dk1"/>
            </a:solidFill>
            <a:effectLst/>
            <a:latin typeface="Arial" panose="020B0604020202020204" pitchFamily="34" charset="0"/>
            <a:ea typeface="+mn-ea"/>
            <a:cs typeface="Arial" panose="020B0604020202020204" pitchFamily="34" charset="0"/>
          </a:endParaRPr>
        </a:p>
        <a:p>
          <a:r>
            <a:rPr lang="de-DE" sz="1100" b="1" i="1" u="none" strike="noStrike">
              <a:solidFill>
                <a:srgbClr val="5A2572"/>
              </a:solidFill>
              <a:effectLst/>
              <a:latin typeface="Arial" panose="020B0604020202020204" pitchFamily="34" charset="0"/>
              <a:ea typeface="+mn-ea"/>
              <a:cs typeface="Arial" panose="020B0604020202020204" pitchFamily="34" charset="0"/>
            </a:rPr>
            <a:t>Bisher sind Beispielzahlen hinterlegt, </a:t>
          </a:r>
          <a:r>
            <a:rPr lang="de-DE" sz="1100" b="1" i="0" u="none" strike="noStrike">
              <a:solidFill>
                <a:srgbClr val="5A2572"/>
              </a:solidFill>
              <a:effectLst/>
              <a:latin typeface="Arial" panose="020B0604020202020204" pitchFamily="34" charset="0"/>
              <a:ea typeface="+mn-ea"/>
              <a:cs typeface="Arial" panose="020B0604020202020204" pitchFamily="34" charset="0"/>
            </a:rPr>
            <a:t>b</a:t>
          </a:r>
          <a:r>
            <a:rPr lang="de-DE" sz="1100" b="1" i="1" u="none" strike="noStrike">
              <a:solidFill>
                <a:srgbClr val="5A2572"/>
              </a:solidFill>
              <a:effectLst/>
              <a:latin typeface="Arial" panose="020B0604020202020204" pitchFamily="34" charset="0"/>
              <a:ea typeface="+mn-ea"/>
              <a:cs typeface="Arial" panose="020B0604020202020204" pitchFamily="34" charset="0"/>
            </a:rPr>
            <a:t>itte in Spalte C eigene Werte  (Gesamtwerte über alle Bewohner, z.B. "Bewohnerbad" 10 m² x 24 Bewohner = 240 m²) eingeben.</a:t>
          </a:r>
        </a:p>
        <a:p>
          <a:endParaRPr lang="de-DE" sz="1100" b="0" i="1" u="none" strike="noStrike">
            <a:solidFill>
              <a:schemeClr val="dk1"/>
            </a:solidFill>
            <a:effectLst/>
            <a:latin typeface="Arial" panose="020B0604020202020204" pitchFamily="34" charset="0"/>
            <a:ea typeface="+mn-ea"/>
            <a:cs typeface="Arial" panose="020B0604020202020204" pitchFamily="34" charset="0"/>
          </a:endParaRPr>
        </a:p>
        <a:p>
          <a:r>
            <a:rPr lang="de-DE" sz="1100" b="1" i="0" u="none" strike="noStrike">
              <a:solidFill>
                <a:schemeClr val="dk1"/>
              </a:solidFill>
              <a:effectLst/>
              <a:latin typeface="Arial" panose="020B0604020202020204" pitchFamily="34" charset="0"/>
              <a:ea typeface="+mn-ea"/>
              <a:cs typeface="Arial" panose="020B0604020202020204" pitchFamily="34" charset="0"/>
            </a:rPr>
            <a:t>3. Kostenzuordnung &amp; Mietpreisberechnung</a:t>
          </a:r>
        </a:p>
        <a:p>
          <a:endParaRPr lang="de-DE" sz="1100" b="1" i="0" u="none" strike="noStrike">
            <a:solidFill>
              <a:schemeClr val="dk1"/>
            </a:solidFill>
            <a:effectLst/>
            <a:latin typeface="Arial" panose="020B0604020202020204" pitchFamily="34" charset="0"/>
            <a:ea typeface="+mn-ea"/>
            <a:cs typeface="Arial" panose="020B0604020202020204" pitchFamily="34" charset="0"/>
          </a:endParaRPr>
        </a:p>
        <a:p>
          <a:r>
            <a:rPr lang="de-DE" sz="1100" b="0" i="0" u="none" strike="noStrike">
              <a:solidFill>
                <a:schemeClr val="dk1"/>
              </a:solidFill>
              <a:effectLst/>
              <a:latin typeface="Arial" panose="020B0604020202020204" pitchFamily="34" charset="0"/>
              <a:ea typeface="+mn-ea"/>
              <a:cs typeface="Arial" panose="020B0604020202020204" pitchFamily="34" charset="0"/>
            </a:rPr>
            <a:t>In diesem Tabellenblatt sind die Ist-Kosten des Einrichtungsbetriebs zu erfassen. </a:t>
          </a:r>
          <a:r>
            <a:rPr lang="de-DE" sz="1100" b="1" i="1" u="none" strike="noStrike">
              <a:solidFill>
                <a:srgbClr val="5A2572"/>
              </a:solidFill>
              <a:effectLst/>
              <a:latin typeface="Arial" panose="020B0604020202020204" pitchFamily="34" charset="0"/>
              <a:ea typeface="+mn-ea"/>
              <a:cs typeface="Arial" panose="020B0604020202020204" pitchFamily="34" charset="0"/>
            </a:rPr>
            <a:t>Bisher sind Beispielzahlen hinterlegt, bitte in Spalte C eigene Werte (aggregierte Ist-Kosten für ein Jahr (z.B. 2016) summiert über alle Bewohner*innen) eingeben. Gefärbte Felder können nicht verändert werden. Wenn Sie über keine detaillierten Werte verfügen, dann tragen Sie bitte die Ihnen bekannten Summen an beliebiger Stelle je Block ein. </a:t>
          </a:r>
        </a:p>
        <a:p>
          <a:pPr marL="0" marR="0" indent="0" defTabSz="914400" eaLnBrk="1" fontAlgn="auto" latinLnBrk="0" hangingPunct="1">
            <a:lnSpc>
              <a:spcPct val="100000"/>
            </a:lnSpc>
            <a:spcBef>
              <a:spcPts val="0"/>
            </a:spcBef>
            <a:spcAft>
              <a:spcPts val="0"/>
            </a:spcAft>
            <a:buClrTx/>
            <a:buSzTx/>
            <a:buFontTx/>
            <a:buNone/>
            <a:tabLst/>
            <a:defRPr/>
          </a:pPr>
          <a:r>
            <a:rPr lang="de-DE" sz="1100" b="0" i="0" u="none" strike="noStrike">
              <a:solidFill>
                <a:schemeClr val="dk1"/>
              </a:solidFill>
              <a:effectLst/>
              <a:latin typeface="Arial" panose="020B0604020202020204" pitchFamily="34" charset="0"/>
              <a:ea typeface="+mn-ea"/>
              <a:cs typeface="Arial" panose="020B0604020202020204" pitchFamily="34" charset="0"/>
            </a:rPr>
            <a:t>Es ist ein Mietausfall- und ein Leerstandswagnis in die Mietpreiskalkulation eingepreist. </a:t>
          </a:r>
        </a:p>
        <a:p>
          <a:endParaRPr lang="de-DE" sz="1100" b="0" i="0" u="none" strike="noStrike">
            <a:solidFill>
              <a:schemeClr val="dk1"/>
            </a:solidFill>
            <a:effectLst/>
            <a:latin typeface="Arial" panose="020B0604020202020204" pitchFamily="34" charset="0"/>
            <a:ea typeface="+mn-ea"/>
            <a:cs typeface="Arial" panose="020B0604020202020204" pitchFamily="34" charset="0"/>
          </a:endParaRPr>
        </a:p>
        <a:p>
          <a:r>
            <a:rPr lang="de-DE" sz="1100" b="0" i="0" u="none" strike="noStrike">
              <a:solidFill>
                <a:schemeClr val="dk1"/>
              </a:solidFill>
              <a:effectLst/>
              <a:latin typeface="Arial" panose="020B0604020202020204" pitchFamily="34" charset="0"/>
              <a:ea typeface="+mn-ea"/>
              <a:cs typeface="Arial" panose="020B0604020202020204" pitchFamily="34" charset="0"/>
            </a:rPr>
            <a:t>Eine Besonderheit findet sich hier bzgl. des</a:t>
          </a:r>
          <a:r>
            <a:rPr lang="de-DE" sz="1100" b="0" i="0" u="none" strike="noStrike" baseline="0">
              <a:solidFill>
                <a:schemeClr val="dk1"/>
              </a:solidFill>
              <a:effectLst/>
              <a:latin typeface="Arial" panose="020B0604020202020204" pitchFamily="34" charset="0"/>
              <a:ea typeface="+mn-ea"/>
              <a:cs typeface="Arial" panose="020B0604020202020204" pitchFamily="34" charset="0"/>
            </a:rPr>
            <a:t> Umgangs mit </a:t>
          </a:r>
          <a:r>
            <a:rPr lang="de-DE" sz="1100" b="1" i="0" u="none" strike="noStrike" baseline="0">
              <a:solidFill>
                <a:schemeClr val="dk1"/>
              </a:solidFill>
              <a:effectLst/>
              <a:latin typeface="Arial" panose="020B0604020202020204" pitchFamily="34" charset="0"/>
              <a:ea typeface="+mn-ea"/>
              <a:cs typeface="Arial" panose="020B0604020202020204" pitchFamily="34" charset="0"/>
            </a:rPr>
            <a:t>Sonderposten</a:t>
          </a:r>
          <a:r>
            <a:rPr lang="de-DE" sz="1100" b="0" i="0" u="none" strike="noStrike" baseline="0">
              <a:solidFill>
                <a:schemeClr val="dk1"/>
              </a:solidFill>
              <a:effectLst/>
              <a:latin typeface="Arial" panose="020B0604020202020204" pitchFamily="34" charset="0"/>
              <a:ea typeface="+mn-ea"/>
              <a:cs typeface="Arial" panose="020B0604020202020204" pitchFamily="34" charset="0"/>
            </a:rPr>
            <a:t> bzw. öffentlichen Fördermitteln. Hier sind zwei Varianten möglich: aufgrund einer unsicheren zukünftigen Fördermittelsituation kann der zukünftige Mietpreis entweder</a:t>
          </a:r>
        </a:p>
        <a:p>
          <a:r>
            <a:rPr lang="de-DE" sz="1100" b="0" i="1" u="none" strike="noStrike" baseline="0">
              <a:solidFill>
                <a:schemeClr val="dk1"/>
              </a:solidFill>
              <a:effectLst/>
              <a:latin typeface="Arial" panose="020B0604020202020204" pitchFamily="34" charset="0"/>
              <a:ea typeface="+mn-ea"/>
              <a:cs typeface="Arial" panose="020B0604020202020204" pitchFamily="34" charset="0"/>
            </a:rPr>
            <a:t>- </a:t>
          </a:r>
          <a:r>
            <a:rPr lang="de-DE" sz="1100" b="0" i="0" u="none" strike="noStrike" baseline="0">
              <a:solidFill>
                <a:schemeClr val="dk1"/>
              </a:solidFill>
              <a:effectLst/>
              <a:latin typeface="Arial" panose="020B0604020202020204" pitchFamily="34" charset="0"/>
              <a:ea typeface="+mn-ea"/>
              <a:cs typeface="Arial" panose="020B0604020202020204" pitchFamily="34" charset="0"/>
            </a:rPr>
            <a:t>unter Berücksichtigung und Einpreisung der bisherigen Sonderposten ("Variante A") </a:t>
          </a:r>
        </a:p>
        <a:p>
          <a:r>
            <a:rPr lang="de-DE" sz="11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1100" b="0" i="1" u="none" strike="noStrike" baseline="0">
              <a:solidFill>
                <a:schemeClr val="dk1"/>
              </a:solidFill>
              <a:effectLst/>
              <a:latin typeface="Arial" panose="020B0604020202020204" pitchFamily="34" charset="0"/>
              <a:ea typeface="+mn-ea"/>
              <a:cs typeface="Arial" panose="020B0604020202020204" pitchFamily="34" charset="0"/>
            </a:rPr>
            <a:t>oder </a:t>
          </a:r>
          <a:r>
            <a:rPr lang="de-DE" sz="1100" b="0" i="0" u="none" strike="noStrike" baseline="0">
              <a:solidFill>
                <a:schemeClr val="dk1"/>
              </a:solidFill>
              <a:effectLst/>
              <a:latin typeface="Arial" panose="020B0604020202020204" pitchFamily="34" charset="0"/>
              <a:ea typeface="+mn-ea"/>
              <a:cs typeface="Arial" panose="020B0604020202020204" pitchFamily="34" charset="0"/>
            </a:rPr>
            <a:t>ohne ihre Berücksichtigung ("Variante B")</a:t>
          </a:r>
        </a:p>
        <a:p>
          <a:r>
            <a:rPr lang="de-DE" sz="1100" b="0" i="0" u="none" strike="noStrike" baseline="0">
              <a:solidFill>
                <a:schemeClr val="dk1"/>
              </a:solidFill>
              <a:effectLst/>
              <a:latin typeface="Arial" panose="020B0604020202020204" pitchFamily="34" charset="0"/>
              <a:ea typeface="+mn-ea"/>
              <a:cs typeface="Arial" panose="020B0604020202020204" pitchFamily="34" charset="0"/>
            </a:rPr>
            <a:t>berechnet werden. </a:t>
          </a:r>
          <a:r>
            <a:rPr lang="de-DE" sz="1100" b="1" i="1" u="none" strike="noStrike" baseline="0">
              <a:solidFill>
                <a:srgbClr val="5A2572"/>
              </a:solidFill>
              <a:effectLst/>
              <a:latin typeface="Arial" panose="020B0604020202020204" pitchFamily="34" charset="0"/>
              <a:ea typeface="+mn-ea"/>
              <a:cs typeface="Arial" panose="020B0604020202020204" pitchFamily="34" charset="0"/>
            </a:rPr>
            <a:t>Bitte fügen Sie in beiden Fällen die erhaltenen Fördermittel in Zelle C 36 ein. </a:t>
          </a:r>
          <a:r>
            <a:rPr lang="de-DE" sz="1100" b="0" i="0" u="none" strike="noStrike" baseline="0">
              <a:solidFill>
                <a:schemeClr val="dk1"/>
              </a:solidFill>
              <a:effectLst/>
              <a:latin typeface="Arial" panose="020B0604020202020204" pitchFamily="34" charset="0"/>
              <a:ea typeface="+mn-ea"/>
              <a:cs typeface="Arial" panose="020B0604020202020204" pitchFamily="34" charset="0"/>
            </a:rPr>
            <a:t>In den zusammenfassenden Ergebnissen (Tabellenblatt 5) werden anschließend beide Varianten wiedergegeben und Sie können entscheiden, welches Ergebnis Sie für Ihre Verhandlungen verwenden möchten. </a:t>
          </a:r>
        </a:p>
        <a:p>
          <a:endParaRPr lang="de-DE" sz="1100" b="1" i="0" u="none" strike="noStrike">
            <a:solidFill>
              <a:schemeClr val="dk1"/>
            </a:solidFill>
            <a:effectLst/>
            <a:latin typeface="Arial" panose="020B0604020202020204" pitchFamily="34" charset="0"/>
            <a:ea typeface="+mn-ea"/>
            <a:cs typeface="Arial" panose="020B0604020202020204" pitchFamily="34" charset="0"/>
          </a:endParaRPr>
        </a:p>
        <a:p>
          <a:r>
            <a:rPr lang="de-DE" sz="1100" b="1" i="0" u="none" strike="noStrike">
              <a:solidFill>
                <a:schemeClr val="dk1"/>
              </a:solidFill>
              <a:effectLst/>
              <a:latin typeface="Arial" panose="020B0604020202020204" pitchFamily="34" charset="0"/>
              <a:ea typeface="+mn-ea"/>
              <a:cs typeface="Arial" panose="020B0604020202020204" pitchFamily="34" charset="0"/>
            </a:rPr>
            <a:t>4. Regelsatz</a:t>
          </a:r>
        </a:p>
        <a:p>
          <a:endParaRPr lang="de-DE" sz="1100" b="1" i="0" u="none" strike="noStrike">
            <a:solidFill>
              <a:schemeClr val="dk1"/>
            </a:solidFill>
            <a:effectLst/>
            <a:latin typeface="Arial" panose="020B0604020202020204" pitchFamily="34" charset="0"/>
            <a:ea typeface="+mn-ea"/>
            <a:cs typeface="Arial" panose="020B0604020202020204" pitchFamily="34" charset="0"/>
          </a:endParaRPr>
        </a:p>
        <a:p>
          <a:r>
            <a:rPr lang="de-DE" sz="1100" b="0" i="0" u="none" strike="noStrike" baseline="0">
              <a:solidFill>
                <a:schemeClr val="dk1"/>
              </a:solidFill>
              <a:effectLst/>
              <a:latin typeface="Arial" panose="020B0604020202020204" pitchFamily="34" charset="0"/>
              <a:ea typeface="+mn-ea"/>
              <a:cs typeface="Arial" panose="020B0604020202020204" pitchFamily="34" charset="0"/>
            </a:rPr>
            <a:t>In diesem Tabellenblatt können Sie ermitteln, welchen Anteil des zukünftigen Regelbedarfs (RBS 2) Sie für Ihre Vorhalteleistungen benötigen</a:t>
          </a:r>
          <a:r>
            <a:rPr lang="de-DE" sz="1100" b="0" i="0" baseline="0">
              <a:solidFill>
                <a:schemeClr val="dk1"/>
              </a:solidFill>
              <a:effectLst/>
              <a:latin typeface="+mn-lt"/>
              <a:ea typeface="+mn-ea"/>
              <a:cs typeface="+mn-cs"/>
            </a:rPr>
            <a:t>. </a:t>
          </a:r>
          <a:r>
            <a:rPr lang="de-DE" sz="1100" b="1" i="1" u="none" strike="noStrike" baseline="0">
              <a:solidFill>
                <a:srgbClr val="5A2572"/>
              </a:solidFill>
              <a:effectLst/>
              <a:latin typeface="Arial" panose="020B0604020202020204" pitchFamily="34" charset="0"/>
              <a:ea typeface="+mn-ea"/>
              <a:cs typeface="Arial" panose="020B0604020202020204" pitchFamily="34" charset="0"/>
            </a:rPr>
            <a:t>Bitte setzen Sie dafür in Spalte D ein Kreuz für die Leistungen, die Sie in Ihrer Einrichtung vorzuhalten und zu erbringen planen und die somit der Leistungsberechtigte Ihrer Einschätzung nach nicht aus seinem "neuen Barbetrag" selbst finanzieren wird. Geben Sie schließlich in Spalte C pro Bereich die aggregierten tatsächlichen Kosten pro Monat durch die Bewohneranzahl geteilt (z.B. Lebensmittelkosten pro Monat = 3600 € / 24 Bewohner = 150 €) ein. Für die Felder, die voraussichtlich vom Leistungsberechtigten selbst getragen werden sollen, können Sie sich an den Werten des RBS 2 orientieren oder eine eigene Schätzung der monatlich dazu benötigten Beträge eintragen.</a:t>
          </a:r>
        </a:p>
        <a:p>
          <a:endParaRPr lang="de-DE" baseline="0">
            <a:latin typeface="Arial" panose="020B0604020202020204" pitchFamily="34" charset="0"/>
            <a:cs typeface="Arial" panose="020B0604020202020204" pitchFamily="34" charset="0"/>
          </a:endParaRPr>
        </a:p>
        <a:p>
          <a:r>
            <a:rPr lang="de-DE" baseline="0">
              <a:latin typeface="Arial" panose="020B0604020202020204" pitchFamily="34" charset="0"/>
              <a:cs typeface="Arial" panose="020B0604020202020204" pitchFamily="34" charset="0"/>
            </a:rPr>
            <a:t>Es können in der Praxis zwei unterschiedliche Verfahrensweisen zu Grunde liegen:</a:t>
          </a:r>
        </a:p>
        <a:p>
          <a:endParaRPr lang="de-DE" baseline="0">
            <a:latin typeface="Arial" panose="020B0604020202020204" pitchFamily="34" charset="0"/>
            <a:cs typeface="Arial" panose="020B0604020202020204" pitchFamily="34" charset="0"/>
          </a:endParaRPr>
        </a:p>
        <a:p>
          <a:r>
            <a:rPr lang="de-DE" sz="1100" b="1" i="0" u="none" strike="noStrike">
              <a:solidFill>
                <a:schemeClr val="dk1"/>
              </a:solidFill>
              <a:effectLst/>
              <a:latin typeface="Arial" panose="020B0604020202020204" pitchFamily="34" charset="0"/>
              <a:ea typeface="+mn-ea"/>
              <a:cs typeface="Arial" panose="020B0604020202020204" pitchFamily="34" charset="0"/>
            </a:rPr>
            <a:t>Variante 1:</a:t>
          </a:r>
          <a:r>
            <a:rPr lang="de-DE" sz="1100" b="0" i="0" u="none" strike="noStrike">
              <a:solidFill>
                <a:schemeClr val="dk1"/>
              </a:solidFill>
              <a:effectLst/>
              <a:latin typeface="Arial" panose="020B0604020202020204" pitchFamily="34" charset="0"/>
              <a:ea typeface="+mn-ea"/>
              <a:cs typeface="Arial" panose="020B0604020202020204" pitchFamily="34" charset="0"/>
            </a:rPr>
            <a:t> Zuerst wird der</a:t>
          </a:r>
          <a:r>
            <a:rPr lang="de-DE" sz="1100" b="1" i="0" u="none" strike="noStrike">
              <a:solidFill>
                <a:schemeClr val="dk1"/>
              </a:solidFill>
              <a:effectLst/>
              <a:latin typeface="Arial" panose="020B0604020202020204" pitchFamily="34" charset="0"/>
              <a:ea typeface="+mn-ea"/>
              <a:cs typeface="Arial" panose="020B0604020202020204" pitchFamily="34" charset="0"/>
            </a:rPr>
            <a:t> individuelle Bedarf des Leistungsberechtigten</a:t>
          </a:r>
          <a:r>
            <a:rPr lang="de-DE" sz="1100" b="0" i="0" u="none" strike="noStrike">
              <a:solidFill>
                <a:schemeClr val="dk1"/>
              </a:solidFill>
              <a:effectLst/>
              <a:latin typeface="Arial" panose="020B0604020202020204" pitchFamily="34" charset="0"/>
              <a:ea typeface="+mn-ea"/>
              <a:cs typeface="Arial" panose="020B0604020202020204" pitchFamily="34" charset="0"/>
            </a:rPr>
            <a:t> im Gesamtplanverfahren ermittelt, der Leistungserbringer erhält den anschließend übrig bleibenden Betrag des Regelbedarfs. --&gt; Defizitbetrag zu Lasten des Leistungserbringers</a:t>
          </a:r>
          <a:r>
            <a:rPr lang="de-DE">
              <a:latin typeface="Arial" panose="020B0604020202020204" pitchFamily="34" charset="0"/>
              <a:cs typeface="Arial" panose="020B0604020202020204" pitchFamily="34" charset="0"/>
            </a:rPr>
            <a:t> </a:t>
          </a:r>
        </a:p>
        <a:p>
          <a:endParaRPr lang="de-DE" sz="1100" b="1" i="0" u="none" strike="noStrike">
            <a:solidFill>
              <a:schemeClr val="dk1"/>
            </a:solidFill>
            <a:effectLst/>
            <a:latin typeface="Arial" panose="020B0604020202020204" pitchFamily="34" charset="0"/>
            <a:ea typeface="+mn-ea"/>
            <a:cs typeface="Arial" panose="020B0604020202020204" pitchFamily="34" charset="0"/>
          </a:endParaRPr>
        </a:p>
        <a:p>
          <a:r>
            <a:rPr lang="de-DE" sz="1100" b="1" i="0" u="none" strike="noStrike">
              <a:solidFill>
                <a:schemeClr val="dk1"/>
              </a:solidFill>
              <a:effectLst/>
              <a:latin typeface="Arial" panose="020B0604020202020204" pitchFamily="34" charset="0"/>
              <a:ea typeface="+mn-ea"/>
              <a:cs typeface="Arial" panose="020B0604020202020204" pitchFamily="34" charset="0"/>
            </a:rPr>
            <a:t>Variante 2: Leistungserbringer errechnet zuerst den benötigten Anteil des Regelbedarfs </a:t>
          </a:r>
          <a:r>
            <a:rPr lang="de-DE" sz="1100" b="0" i="0" u="none" strike="noStrike">
              <a:solidFill>
                <a:schemeClr val="dk1"/>
              </a:solidFill>
              <a:effectLst/>
              <a:latin typeface="Arial" panose="020B0604020202020204" pitchFamily="34" charset="0"/>
              <a:ea typeface="+mn-ea"/>
              <a:cs typeface="Arial" panose="020B0604020202020204" pitchFamily="34" charset="0"/>
            </a:rPr>
            <a:t>für seine Vorhalteleistungen zum notwendigen Lebensunterhalt. Der Rest des Regelbedarfs verbleibt für den individuellen Bedarf des Leistungsberechtigten --&gt; Defizitbetrag zu Lasten des Leistungsberechtigten</a:t>
          </a:r>
          <a:r>
            <a:rPr lang="de-DE">
              <a:latin typeface="Arial" panose="020B0604020202020204" pitchFamily="34" charset="0"/>
              <a:cs typeface="Arial" panose="020B0604020202020204" pitchFamily="34" charset="0"/>
            </a:rPr>
            <a:t> </a:t>
          </a:r>
          <a:endParaRPr lang="de-DE" baseline="0">
            <a:latin typeface="Arial" panose="020B0604020202020204" pitchFamily="34" charset="0"/>
            <a:cs typeface="Arial" panose="020B0604020202020204" pitchFamily="34" charset="0"/>
          </a:endParaRPr>
        </a:p>
        <a:p>
          <a:endParaRPr lang="de-DE" sz="1100">
            <a:latin typeface="Arial" panose="020B0604020202020204" pitchFamily="34" charset="0"/>
            <a:cs typeface="Arial" panose="020B0604020202020204" pitchFamily="34" charset="0"/>
          </a:endParaRPr>
        </a:p>
        <a:p>
          <a:r>
            <a:rPr lang="de-DE" sz="1100">
              <a:latin typeface="Arial" panose="020B0604020202020204" pitchFamily="34" charset="0"/>
              <a:cs typeface="Arial" panose="020B0604020202020204" pitchFamily="34" charset="0"/>
            </a:rPr>
            <a:t>Nach</a:t>
          </a:r>
          <a:r>
            <a:rPr lang="de-DE" sz="1100" baseline="0">
              <a:latin typeface="Arial" panose="020B0604020202020204" pitchFamily="34" charset="0"/>
              <a:cs typeface="Arial" panose="020B0604020202020204" pitchFamily="34" charset="0"/>
            </a:rPr>
            <a:t> aktueller Fassung des SGB XII ab 2020 erhalten Leistungsberechtigte zukünftig den RBS 2 (374€ mtl. für 2018). Nach Auffassung der Diakonie Deutschland ist weiterhin die Anwendbarkeit des RBS 1 (409€ mtl. für 2018) zu prüfen. Daher wird an dieser Stelle auch der Defizitbetrag der Werte zu RBS 1 ermittelt.</a:t>
          </a:r>
        </a:p>
        <a:p>
          <a:endParaRPr lang="de-DE" sz="1100" baseline="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100" baseline="0">
              <a:solidFill>
                <a:schemeClr val="dk1"/>
              </a:solidFill>
              <a:latin typeface="Arial" panose="020B0604020202020204" pitchFamily="34" charset="0"/>
              <a:ea typeface="+mn-ea"/>
              <a:cs typeface="Arial" panose="020B0604020202020204" pitchFamily="34" charset="0"/>
            </a:rPr>
            <a:t>Der Regelbedarfsatz (RBS) ist eine Pauschale, die nicht an die vorgegebenen Werte je Bereich gebunden ist, es darf also zwischen den einzelnen Bereichen quersubventioniert werden und darüber Mehrausgaben ausgeglichen werden. Am Ende des Tabellenblatts findet sich als Orientierung eine Übersicht der exemplarischen Bestandteile der einzelnen Kategorien.</a:t>
          </a:r>
        </a:p>
        <a:p>
          <a:endParaRPr lang="de-DE" sz="1100" baseline="0">
            <a:latin typeface="Arial" panose="020B0604020202020204" pitchFamily="34" charset="0"/>
            <a:cs typeface="Arial" panose="020B0604020202020204" pitchFamily="34" charset="0"/>
          </a:endParaRPr>
        </a:p>
        <a:p>
          <a:r>
            <a:rPr lang="de-DE" sz="1100" b="1" baseline="0">
              <a:latin typeface="Arial" panose="020B0604020202020204" pitchFamily="34" charset="0"/>
              <a:cs typeface="Arial" panose="020B0604020202020204" pitchFamily="34" charset="0"/>
            </a:rPr>
            <a:t>5. Zusammenfassung</a:t>
          </a:r>
        </a:p>
        <a:p>
          <a:endParaRPr lang="de-DE" sz="1100" b="1" baseline="0">
            <a:latin typeface="Arial" panose="020B0604020202020204" pitchFamily="34" charset="0"/>
            <a:cs typeface="Arial" panose="020B0604020202020204" pitchFamily="34" charset="0"/>
          </a:endParaRPr>
        </a:p>
        <a:p>
          <a:r>
            <a:rPr lang="de-DE" sz="1100" b="0">
              <a:latin typeface="Arial" panose="020B0604020202020204" pitchFamily="34" charset="0"/>
              <a:cs typeface="Arial" panose="020B0604020202020204" pitchFamily="34" charset="0"/>
            </a:rPr>
            <a:t>Dieses Tabellenblatt</a:t>
          </a:r>
          <a:r>
            <a:rPr lang="de-DE" sz="1100" b="0" baseline="0">
              <a:latin typeface="Arial" panose="020B0604020202020204" pitchFamily="34" charset="0"/>
              <a:cs typeface="Arial" panose="020B0604020202020204" pitchFamily="34" charset="0"/>
            </a:rPr>
            <a:t> fasst nochmal die wichtigsten Ergebnisse für Ihre einrichtungsindividuellen Verhandlungen auf einen Blick zusammen. Hier muss nichts zusätzlich eingetragen werden. </a:t>
          </a:r>
          <a:r>
            <a:rPr lang="de-DE" sz="1100" b="1" i="1" baseline="0">
              <a:solidFill>
                <a:srgbClr val="462672"/>
              </a:solidFill>
              <a:latin typeface="Arial" panose="020B0604020202020204" pitchFamily="34" charset="0"/>
              <a:cs typeface="Arial" panose="020B0604020202020204" pitchFamily="34" charset="0"/>
            </a:rPr>
            <a:t>Über den Button "Drucken" können Sie die wichtigsten Werte für Ihre Verhandlungen einfach ausdrucken. </a:t>
          </a:r>
          <a:r>
            <a:rPr lang="de-DE" sz="1100" b="0" i="0" baseline="0">
              <a:solidFill>
                <a:sysClr val="windowText" lastClr="000000"/>
              </a:solidFill>
              <a:latin typeface="Arial" panose="020B0604020202020204" pitchFamily="34" charset="0"/>
              <a:cs typeface="Arial" panose="020B0604020202020204" pitchFamily="34" charset="0"/>
            </a:rPr>
            <a:t>(Dazu bitte Makros aktivieren)</a:t>
          </a:r>
        </a:p>
        <a:p>
          <a:endParaRPr lang="de-DE" sz="1100" b="0" baseline="0">
            <a:latin typeface="Arial" panose="020B0604020202020204" pitchFamily="34" charset="0"/>
            <a:cs typeface="Arial" panose="020B0604020202020204" pitchFamily="34" charset="0"/>
          </a:endParaRPr>
        </a:p>
        <a:p>
          <a:r>
            <a:rPr lang="de-DE" sz="1100" b="1" baseline="0">
              <a:latin typeface="Arial" panose="020B0604020202020204" pitchFamily="34" charset="0"/>
              <a:cs typeface="Arial" panose="020B0604020202020204" pitchFamily="34" charset="0"/>
            </a:rPr>
            <a:t>6. Export</a:t>
          </a:r>
        </a:p>
        <a:p>
          <a:endParaRPr lang="de-DE" sz="1100" b="0" baseline="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100" b="0" baseline="0">
              <a:latin typeface="Arial" panose="020B0604020202020204" pitchFamily="34" charset="0"/>
              <a:cs typeface="Arial" panose="020B0604020202020204" pitchFamily="34" charset="0"/>
            </a:rPr>
            <a:t>Hier finden sich die für unsere politische Arbeit sowie für die Erhebung von Vergleichsdaten für Ihr Bundesland wichtigsten Kernkennzahlen aus Ihren Eingaben. </a:t>
          </a:r>
          <a:r>
            <a:rPr lang="de-DE" sz="1100" b="1" baseline="0">
              <a:latin typeface="Arial" panose="020B0604020202020204" pitchFamily="34" charset="0"/>
              <a:cs typeface="Arial" panose="020B0604020202020204" pitchFamily="34" charset="0"/>
            </a:rPr>
            <a:t>Wir möchten Sie herzlich bitten, unser Vorhaben zu unterstützen und uns die Daten diesesTabellenblatts gesondert zuzusenden. </a:t>
          </a:r>
          <a:r>
            <a:rPr lang="de-DE" sz="1100" b="1" i="1" u="none" strike="noStrike" baseline="0">
              <a:solidFill>
                <a:srgbClr val="5A2572"/>
              </a:solidFill>
              <a:effectLst/>
              <a:latin typeface="Arial" panose="020B0604020202020204" pitchFamily="34" charset="0"/>
              <a:ea typeface="+mn-ea"/>
              <a:cs typeface="Arial" panose="020B0604020202020204" pitchFamily="34" charset="0"/>
            </a:rPr>
            <a:t>Dazu drücken Sie bitte auf den vorgesehenen Button "Kernkennzahlen jetzt senden" auf Tabellenblatt 6. </a:t>
          </a:r>
          <a:r>
            <a:rPr lang="de-DE" sz="1100" b="0" i="0" u="none" strike="noStrike" baseline="0">
              <a:solidFill>
                <a:schemeClr val="dk1"/>
              </a:solidFill>
              <a:effectLst/>
              <a:latin typeface="+mn-lt"/>
              <a:ea typeface="+mn-ea"/>
              <a:cs typeface="+mn-cs"/>
            </a:rPr>
            <a:t>(</a:t>
          </a:r>
          <a:r>
            <a:rPr lang="de-DE" sz="1100" b="0" baseline="0">
              <a:solidFill>
                <a:schemeClr val="dk1"/>
              </a:solidFill>
              <a:latin typeface="Arial" panose="020B0604020202020204" pitchFamily="34" charset="0"/>
              <a:ea typeface="+mn-ea"/>
              <a:cs typeface="Arial" panose="020B0604020202020204" pitchFamily="34" charset="0"/>
            </a:rPr>
            <a:t>Dazu bitte Makros aktivieren oder manuell Tabellenblatt an julia.zillinger@diakonie.de senden.)</a:t>
          </a:r>
        </a:p>
        <a:p>
          <a:endParaRPr lang="de-DE" sz="1100" b="1" i="1" u="none" strike="noStrike" baseline="0">
            <a:solidFill>
              <a:srgbClr val="5A2572"/>
            </a:solidFill>
            <a:effectLst/>
            <a:latin typeface="Arial" panose="020B0604020202020204" pitchFamily="34" charset="0"/>
            <a:ea typeface="+mn-ea"/>
            <a:cs typeface="Arial" panose="020B0604020202020204" pitchFamily="34" charset="0"/>
          </a:endParaRPr>
        </a:p>
        <a:p>
          <a:r>
            <a:rPr lang="de-DE" sz="1100" b="0">
              <a:latin typeface="Arial" panose="020B0604020202020204" pitchFamily="34" charset="0"/>
              <a:cs typeface="Arial" panose="020B0604020202020204" pitchFamily="34" charset="0"/>
            </a:rPr>
            <a:t/>
          </a:r>
          <a:br>
            <a:rPr lang="de-DE" sz="1100" b="0">
              <a:latin typeface="Arial" panose="020B0604020202020204" pitchFamily="34" charset="0"/>
              <a:cs typeface="Arial" panose="020B0604020202020204" pitchFamily="34" charset="0"/>
            </a:rPr>
          </a:br>
          <a:r>
            <a:rPr lang="de-DE" sz="1100" b="0">
              <a:latin typeface="Arial" panose="020B0604020202020204" pitchFamily="34" charset="0"/>
              <a:cs typeface="Arial" panose="020B0604020202020204" pitchFamily="34" charset="0"/>
            </a:rPr>
            <a:t>Vielen Dank und viel Erfolg und Spaß beim Ausprobieren.</a:t>
          </a:r>
        </a:p>
        <a:p>
          <a:endParaRPr lang="de-DE" sz="1100" b="0">
            <a:latin typeface="Arial" panose="020B0604020202020204" pitchFamily="34" charset="0"/>
            <a:cs typeface="Arial" panose="020B0604020202020204" pitchFamily="34" charset="0"/>
          </a:endParaRPr>
        </a:p>
        <a:p>
          <a:r>
            <a:rPr lang="de-DE" sz="1100" b="0">
              <a:latin typeface="Arial" panose="020B0604020202020204" pitchFamily="34" charset="0"/>
              <a:cs typeface="Arial" panose="020B0604020202020204" pitchFamily="34" charset="0"/>
            </a:rPr>
            <a:t>Mit</a:t>
          </a:r>
          <a:r>
            <a:rPr lang="de-DE" sz="1100" b="0" baseline="0">
              <a:latin typeface="Arial" panose="020B0604020202020204" pitchFamily="34" charset="0"/>
              <a:cs typeface="Arial" panose="020B0604020202020204" pitchFamily="34" charset="0"/>
            </a:rPr>
            <a:t> freundlichen Grüßen</a:t>
          </a:r>
        </a:p>
        <a:p>
          <a:endParaRPr lang="de-DE" sz="1100" b="0" baseline="0">
            <a:latin typeface="Arial" panose="020B0604020202020204" pitchFamily="34" charset="0"/>
            <a:cs typeface="Arial" panose="020B0604020202020204" pitchFamily="34" charset="0"/>
          </a:endParaRPr>
        </a:p>
        <a:p>
          <a:r>
            <a:rPr lang="de-DE" sz="1100" b="0" baseline="0">
              <a:latin typeface="Arial" panose="020B0604020202020204" pitchFamily="34" charset="0"/>
              <a:cs typeface="Arial" panose="020B0604020202020204" pitchFamily="34" charset="0"/>
            </a:rPr>
            <a:t>Julia Zillinger </a:t>
          </a:r>
        </a:p>
        <a:p>
          <a:endParaRPr lang="de-DE" sz="1100" b="0" baseline="0">
            <a:latin typeface="Arial" panose="020B0604020202020204" pitchFamily="34" charset="0"/>
            <a:cs typeface="Arial" panose="020B0604020202020204" pitchFamily="34" charset="0"/>
          </a:endParaRPr>
        </a:p>
        <a:p>
          <a:r>
            <a:rPr lang="de-DE" sz="1100" b="0" i="1" baseline="0">
              <a:solidFill>
                <a:schemeClr val="dk1"/>
              </a:solidFill>
              <a:latin typeface="Arial" panose="020B0604020202020204" pitchFamily="34" charset="0"/>
              <a:ea typeface="+mn-ea"/>
              <a:cs typeface="Arial" panose="020B0604020202020204" pitchFamily="34" charset="0"/>
            </a:rPr>
            <a:t>Für weitere Fragen zur Anwendung wenden Sie sich bitte an Ihre/n jeweils zuständige/n Referenten/in in Ihrem diakonischen Landesverband oder an Julia Zillinger (julia.zillinger@diakonie.de), Diakonie Deutschland.</a:t>
          </a:r>
        </a:p>
        <a:p>
          <a:endParaRPr lang="de-DE" sz="1100" b="0">
            <a:latin typeface="Arial" panose="020B0604020202020204" pitchFamily="34" charset="0"/>
            <a:cs typeface="Arial" panose="020B0604020202020204" pitchFamily="34" charset="0"/>
          </a:endParaRPr>
        </a:p>
      </xdr:txBody>
    </xdr:sp>
    <xdr:clientData/>
  </xdr:twoCellAnchor>
  <xdr:twoCellAnchor editAs="oneCell">
    <xdr:from>
      <xdr:col>16</xdr:col>
      <xdr:colOff>361950</xdr:colOff>
      <xdr:row>5</xdr:row>
      <xdr:rowOff>66675</xdr:rowOff>
    </xdr:from>
    <xdr:to>
      <xdr:col>21</xdr:col>
      <xdr:colOff>171450</xdr:colOff>
      <xdr:row>11</xdr:row>
      <xdr:rowOff>40821</xdr:rowOff>
    </xdr:to>
    <xdr:pic>
      <xdr:nvPicPr>
        <xdr:cNvPr id="2" name="Grafik 1"/>
        <xdr:cNvPicPr>
          <a:picLocks noChangeAspect="1"/>
        </xdr:cNvPicPr>
      </xdr:nvPicPr>
      <xdr:blipFill>
        <a:blip xmlns:r="http://schemas.openxmlformats.org/officeDocument/2006/relationships" r:embed="rId2"/>
        <a:stretch>
          <a:fillRect/>
        </a:stretch>
      </xdr:blipFill>
      <xdr:spPr>
        <a:xfrm>
          <a:off x="12277725" y="1200150"/>
          <a:ext cx="3238500" cy="1564821"/>
        </a:xfrm>
        <a:prstGeom prst="rect">
          <a:avLst/>
        </a:prstGeom>
      </xdr:spPr>
    </xdr:pic>
    <xdr:clientData/>
  </xdr:twoCellAnchor>
  <xdr:twoCellAnchor editAs="oneCell">
    <xdr:from>
      <xdr:col>16</xdr:col>
      <xdr:colOff>357489</xdr:colOff>
      <xdr:row>13</xdr:row>
      <xdr:rowOff>95250</xdr:rowOff>
    </xdr:from>
    <xdr:to>
      <xdr:col>21</xdr:col>
      <xdr:colOff>142374</xdr:colOff>
      <xdr:row>19</xdr:row>
      <xdr:rowOff>142875</xdr:rowOff>
    </xdr:to>
    <xdr:pic>
      <xdr:nvPicPr>
        <xdr:cNvPr id="6" name="Grafik 5"/>
        <xdr:cNvPicPr>
          <a:picLocks noChangeAspect="1"/>
        </xdr:cNvPicPr>
      </xdr:nvPicPr>
      <xdr:blipFill>
        <a:blip xmlns:r="http://schemas.openxmlformats.org/officeDocument/2006/relationships" r:embed="rId3"/>
        <a:stretch>
          <a:fillRect/>
        </a:stretch>
      </xdr:blipFill>
      <xdr:spPr>
        <a:xfrm>
          <a:off x="12273264" y="3409950"/>
          <a:ext cx="3213885" cy="1362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3</xdr:col>
      <xdr:colOff>249116</xdr:colOff>
      <xdr:row>2</xdr:row>
      <xdr:rowOff>52917</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0750" y="0"/>
          <a:ext cx="1201616" cy="433917"/>
        </a:xfrm>
        <a:prstGeom prst="rect">
          <a:avLst/>
        </a:prstGeom>
      </xdr:spPr>
    </xdr:pic>
    <xdr:clientData/>
  </xdr:twoCellAnchor>
  <xdr:twoCellAnchor editAs="oneCell">
    <xdr:from>
      <xdr:col>2</xdr:col>
      <xdr:colOff>25978</xdr:colOff>
      <xdr:row>0</xdr:row>
      <xdr:rowOff>25977</xdr:rowOff>
    </xdr:from>
    <xdr:to>
      <xdr:col>3</xdr:col>
      <xdr:colOff>615795</xdr:colOff>
      <xdr:row>2</xdr:row>
      <xdr:rowOff>126638</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51864" y="25977"/>
          <a:ext cx="1351817" cy="481661"/>
        </a:xfrm>
        <a:prstGeom prst="rect">
          <a:avLst/>
        </a:prstGeom>
      </xdr:spPr>
    </xdr:pic>
    <xdr:clientData/>
  </xdr:twoCellAnchor>
  <xdr:twoCellAnchor>
    <xdr:from>
      <xdr:col>1</xdr:col>
      <xdr:colOff>1073727</xdr:colOff>
      <xdr:row>3</xdr:row>
      <xdr:rowOff>207819</xdr:rowOff>
    </xdr:from>
    <xdr:to>
      <xdr:col>1</xdr:col>
      <xdr:colOff>1246909</xdr:colOff>
      <xdr:row>4</xdr:row>
      <xdr:rowOff>173181</xdr:rowOff>
    </xdr:to>
    <xdr:sp macro="" textlink="">
      <xdr:nvSpPr>
        <xdr:cNvPr id="4" name="Pfeil nach unten 3"/>
        <xdr:cNvSpPr/>
      </xdr:nvSpPr>
      <xdr:spPr>
        <a:xfrm>
          <a:off x="4944341" y="787978"/>
          <a:ext cx="173182" cy="2078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5</xdr:col>
      <xdr:colOff>249116</xdr:colOff>
      <xdr:row>2</xdr:row>
      <xdr:rowOff>71967</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0750" y="0"/>
          <a:ext cx="1201616" cy="433917"/>
        </a:xfrm>
        <a:prstGeom prst="rect">
          <a:avLst/>
        </a:prstGeom>
      </xdr:spPr>
    </xdr:pic>
    <xdr:clientData/>
  </xdr:twoCellAnchor>
  <xdr:twoCellAnchor>
    <xdr:from>
      <xdr:col>2</xdr:col>
      <xdr:colOff>466726</xdr:colOff>
      <xdr:row>5</xdr:row>
      <xdr:rowOff>47625</xdr:rowOff>
    </xdr:from>
    <xdr:to>
      <xdr:col>2</xdr:col>
      <xdr:colOff>714376</xdr:colOff>
      <xdr:row>7</xdr:row>
      <xdr:rowOff>180975</xdr:rowOff>
    </xdr:to>
    <xdr:sp macro="" textlink="">
      <xdr:nvSpPr>
        <xdr:cNvPr id="3" name="Pfeil nach unten 2"/>
        <xdr:cNvSpPr/>
      </xdr:nvSpPr>
      <xdr:spPr>
        <a:xfrm>
          <a:off x="4886326" y="828675"/>
          <a:ext cx="247650" cy="5143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1351817</xdr:colOff>
      <xdr:row>2</xdr:row>
      <xdr:rowOff>83343</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48450" y="0"/>
          <a:ext cx="1351817" cy="483393"/>
        </a:xfrm>
        <a:prstGeom prst="rect">
          <a:avLst/>
        </a:prstGeom>
      </xdr:spPr>
    </xdr:pic>
    <xdr:clientData/>
  </xdr:twoCellAnchor>
  <xdr:twoCellAnchor>
    <xdr:from>
      <xdr:col>2</xdr:col>
      <xdr:colOff>1488864</xdr:colOff>
      <xdr:row>6</xdr:row>
      <xdr:rowOff>63500</xdr:rowOff>
    </xdr:from>
    <xdr:to>
      <xdr:col>2</xdr:col>
      <xdr:colOff>1534583</xdr:colOff>
      <xdr:row>9</xdr:row>
      <xdr:rowOff>158750</xdr:rowOff>
    </xdr:to>
    <xdr:sp macro="" textlink="">
      <xdr:nvSpPr>
        <xdr:cNvPr id="4" name="Pfeil nach unten 3"/>
        <xdr:cNvSpPr/>
      </xdr:nvSpPr>
      <xdr:spPr>
        <a:xfrm>
          <a:off x="6346614" y="1862667"/>
          <a:ext cx="45719" cy="889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628650</xdr:colOff>
      <xdr:row>7</xdr:row>
      <xdr:rowOff>390524</xdr:rowOff>
    </xdr:from>
    <xdr:to>
      <xdr:col>6</xdr:col>
      <xdr:colOff>714375</xdr:colOff>
      <xdr:row>8</xdr:row>
      <xdr:rowOff>161924</xdr:rowOff>
    </xdr:to>
    <xdr:sp macro="" textlink="">
      <xdr:nvSpPr>
        <xdr:cNvPr id="5" name="Pfeil nach unten 4"/>
        <xdr:cNvSpPr/>
      </xdr:nvSpPr>
      <xdr:spPr>
        <a:xfrm>
          <a:off x="12211050" y="2381249"/>
          <a:ext cx="85725"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539750</xdr:colOff>
      <xdr:row>5</xdr:row>
      <xdr:rowOff>52916</xdr:rowOff>
    </xdr:from>
    <xdr:to>
      <xdr:col>3</xdr:col>
      <xdr:colOff>698500</xdr:colOff>
      <xdr:row>6</xdr:row>
      <xdr:rowOff>275166</xdr:rowOff>
    </xdr:to>
    <xdr:sp macro="" textlink="">
      <xdr:nvSpPr>
        <xdr:cNvPr id="4" name="Pfeil nach unten 3"/>
        <xdr:cNvSpPr/>
      </xdr:nvSpPr>
      <xdr:spPr>
        <a:xfrm>
          <a:off x="3926417" y="1407583"/>
          <a:ext cx="158750" cy="62441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455080</xdr:colOff>
      <xdr:row>5</xdr:row>
      <xdr:rowOff>285750</xdr:rowOff>
    </xdr:from>
    <xdr:to>
      <xdr:col>2</xdr:col>
      <xdr:colOff>624416</xdr:colOff>
      <xdr:row>6</xdr:row>
      <xdr:rowOff>275165</xdr:rowOff>
    </xdr:to>
    <xdr:sp macro="" textlink="">
      <xdr:nvSpPr>
        <xdr:cNvPr id="6" name="Pfeil nach unten 5"/>
        <xdr:cNvSpPr/>
      </xdr:nvSpPr>
      <xdr:spPr>
        <a:xfrm flipH="1">
          <a:off x="2645830" y="1640417"/>
          <a:ext cx="169336" cy="39158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6</xdr:col>
      <xdr:colOff>0</xdr:colOff>
      <xdr:row>0</xdr:row>
      <xdr:rowOff>0</xdr:rowOff>
    </xdr:from>
    <xdr:to>
      <xdr:col>6</xdr:col>
      <xdr:colOff>923192</xdr:colOff>
      <xdr:row>1</xdr:row>
      <xdr:rowOff>124164</xdr:rowOff>
    </xdr:to>
    <xdr:pic>
      <xdr:nvPicPr>
        <xdr:cNvPr id="7" name="Grafik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09833" y="0"/>
          <a:ext cx="923192" cy="462831"/>
        </a:xfrm>
        <a:prstGeom prst="rect">
          <a:avLst/>
        </a:prstGeom>
      </xdr:spPr>
    </xdr:pic>
    <xdr:clientData/>
  </xdr:twoCellAnchor>
  <xdr:twoCellAnchor>
    <xdr:from>
      <xdr:col>8</xdr:col>
      <xdr:colOff>976313</xdr:colOff>
      <xdr:row>4</xdr:row>
      <xdr:rowOff>23813</xdr:rowOff>
    </xdr:from>
    <xdr:to>
      <xdr:col>8</xdr:col>
      <xdr:colOff>1131094</xdr:colOff>
      <xdr:row>4</xdr:row>
      <xdr:rowOff>357189</xdr:rowOff>
    </xdr:to>
    <xdr:sp macro="" textlink="">
      <xdr:nvSpPr>
        <xdr:cNvPr id="5" name="Pfeil nach unten 4"/>
        <xdr:cNvSpPr/>
      </xdr:nvSpPr>
      <xdr:spPr>
        <a:xfrm>
          <a:off x="10691813" y="1357313"/>
          <a:ext cx="154781" cy="33337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66675</xdr:colOff>
      <xdr:row>0</xdr:row>
      <xdr:rowOff>0</xdr:rowOff>
    </xdr:from>
    <xdr:to>
      <xdr:col>5</xdr:col>
      <xdr:colOff>1132742</xdr:colOff>
      <xdr:row>2</xdr:row>
      <xdr:rowOff>119711</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8825" y="0"/>
          <a:ext cx="1351817" cy="481661"/>
        </a:xfrm>
        <a:prstGeom prst="rect">
          <a:avLst/>
        </a:prstGeom>
      </xdr:spPr>
    </xdr:pic>
    <xdr:clientData/>
  </xdr:twoCellAnchor>
  <mc:AlternateContent xmlns:mc="http://schemas.openxmlformats.org/markup-compatibility/2006">
    <mc:Choice xmlns:a14="http://schemas.microsoft.com/office/drawing/2010/main" Requires="a14">
      <xdr:twoCellAnchor>
        <xdr:from>
          <xdr:col>4</xdr:col>
          <xdr:colOff>266700</xdr:colOff>
          <xdr:row>7</xdr:row>
          <xdr:rowOff>342900</xdr:rowOff>
        </xdr:from>
        <xdr:to>
          <xdr:col>6</xdr:col>
          <xdr:colOff>714375</xdr:colOff>
          <xdr:row>11</xdr:row>
          <xdr:rowOff>9525</xdr:rowOff>
        </xdr:to>
        <xdr:sp macro="" textlink="">
          <xdr:nvSpPr>
            <xdr:cNvPr id="6147" name="Button 3" hidden="1">
              <a:extLst>
                <a:ext uri="{63B3BB69-23CF-44E3-9099-C40C66FF867C}">
                  <a14:compatExt spid="_x0000_s6147"/>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e-DE" sz="1100" b="0" i="0" u="none" strike="noStrike" baseline="0">
                  <a:solidFill>
                    <a:srgbClr val="000000"/>
                  </a:solidFill>
                  <a:latin typeface="Calibri"/>
                </a:rPr>
                <a:t>Ergebnisse drucken</a:t>
              </a:r>
            </a:p>
          </xdr:txBody>
        </xdr:sp>
        <xdr:clientData fPrintsWithSheet="0"/>
      </xdr:twoCellAnchor>
    </mc:Choice>
    <mc:Fallback/>
  </mc:AlternateContent>
  <xdr:twoCellAnchor>
    <xdr:from>
      <xdr:col>6</xdr:col>
      <xdr:colOff>554356</xdr:colOff>
      <xdr:row>38</xdr:row>
      <xdr:rowOff>0</xdr:rowOff>
    </xdr:from>
    <xdr:to>
      <xdr:col>6</xdr:col>
      <xdr:colOff>600075</xdr:colOff>
      <xdr:row>38</xdr:row>
      <xdr:rowOff>133350</xdr:rowOff>
    </xdr:to>
    <xdr:sp macro="" textlink="">
      <xdr:nvSpPr>
        <xdr:cNvPr id="2" name="Pfeil nach unten 1"/>
        <xdr:cNvSpPr/>
      </xdr:nvSpPr>
      <xdr:spPr>
        <a:xfrm>
          <a:off x="11060431" y="9610725"/>
          <a:ext cx="45719" cy="1333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590550</xdr:colOff>
          <xdr:row>5</xdr:row>
          <xdr:rowOff>152400</xdr:rowOff>
        </xdr:from>
        <xdr:to>
          <xdr:col>4</xdr:col>
          <xdr:colOff>295275</xdr:colOff>
          <xdr:row>9</xdr:row>
          <xdr:rowOff>19050</xdr:rowOff>
        </xdr:to>
        <xdr:sp macro="" textlink="">
          <xdr:nvSpPr>
            <xdr:cNvPr id="7170" name="Button 2" hidden="1">
              <a:extLst>
                <a:ext uri="{63B3BB69-23CF-44E3-9099-C40C66FF867C}">
                  <a14:compatExt spid="_x0000_s717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e-DE" sz="1100" b="0" i="0" u="none" strike="noStrike" baseline="0">
                  <a:solidFill>
                    <a:srgbClr val="000000"/>
                  </a:solidFill>
                  <a:latin typeface="Calibri"/>
                </a:rPr>
                <a:t>Kernkennzahlen jetzt senden</a:t>
              </a:r>
            </a:p>
          </xdr:txBody>
        </xdr:sp>
        <xdr:clientData fPrintsWithSheet="0"/>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R41"/>
  <sheetViews>
    <sheetView tabSelected="1" zoomScaleNormal="100" workbookViewId="0">
      <selection activeCell="R27" sqref="R27"/>
    </sheetView>
  </sheetViews>
  <sheetFormatPr baseColWidth="10" defaultColWidth="11.42578125" defaultRowHeight="14.25" x14ac:dyDescent="0.2"/>
  <cols>
    <col min="1" max="1" width="7.28515625" style="21" customWidth="1"/>
    <col min="2" max="16" width="11.42578125" style="21"/>
    <col min="17" max="17" width="5.7109375" style="21" customWidth="1"/>
    <col min="18" max="16384" width="11.42578125" style="21"/>
  </cols>
  <sheetData>
    <row r="1" spans="1:18" ht="14.25" customHeight="1" x14ac:dyDescent="0.2">
      <c r="A1" s="320" t="s">
        <v>120</v>
      </c>
      <c r="B1" s="320"/>
      <c r="C1" s="320"/>
      <c r="D1" s="320"/>
      <c r="E1" s="320"/>
      <c r="F1" s="320"/>
      <c r="G1" s="320"/>
      <c r="H1" s="320"/>
    </row>
    <row r="2" spans="1:18" ht="14.25" customHeight="1" x14ac:dyDescent="0.2">
      <c r="A2" s="320"/>
      <c r="B2" s="320"/>
      <c r="C2" s="320"/>
      <c r="D2" s="320"/>
      <c r="E2" s="320"/>
      <c r="F2" s="320"/>
      <c r="G2" s="320"/>
      <c r="H2" s="320"/>
    </row>
    <row r="4" spans="1:18" ht="23.25" customHeight="1" x14ac:dyDescent="0.25">
      <c r="A4" s="321" t="s">
        <v>435</v>
      </c>
      <c r="B4" s="321"/>
      <c r="C4" s="321"/>
      <c r="D4" s="321"/>
      <c r="E4" s="234" t="s">
        <v>517</v>
      </c>
      <c r="F4" s="234"/>
      <c r="R4" s="290" t="s">
        <v>522</v>
      </c>
    </row>
    <row r="5" spans="1:18" ht="23.25" customHeight="1" x14ac:dyDescent="0.25">
      <c r="R5" s="2" t="s">
        <v>520</v>
      </c>
    </row>
    <row r="6" spans="1:18" ht="23.25" customHeight="1" x14ac:dyDescent="0.25"/>
    <row r="7" spans="1:18" ht="23.25" customHeight="1" x14ac:dyDescent="0.25"/>
    <row r="8" spans="1:18" ht="23.25" customHeight="1" x14ac:dyDescent="0.25"/>
    <row r="9" spans="1:18" ht="15.75" customHeight="1" x14ac:dyDescent="0.25"/>
    <row r="10" spans="1:18" ht="16.5" customHeight="1" x14ac:dyDescent="0.25"/>
    <row r="11" spans="1:18" ht="23.25" customHeight="1" x14ac:dyDescent="0.25"/>
    <row r="12" spans="1:18" ht="23.25" customHeight="1" x14ac:dyDescent="0.25"/>
    <row r="13" spans="1:18" ht="23.25" customHeight="1" x14ac:dyDescent="0.25">
      <c r="R13" s="2" t="s">
        <v>521</v>
      </c>
    </row>
    <row r="14" spans="1:18" ht="23.25" customHeight="1" x14ac:dyDescent="0.25"/>
    <row r="15" spans="1:18" ht="23.25" customHeight="1" x14ac:dyDescent="0.25"/>
    <row r="17" spans="1:11" ht="13.9" x14ac:dyDescent="0.25">
      <c r="A17" s="38"/>
      <c r="B17" s="38"/>
      <c r="C17" s="38"/>
      <c r="D17" s="38"/>
      <c r="E17" s="38"/>
      <c r="F17" s="38"/>
      <c r="G17" s="38"/>
      <c r="H17" s="38"/>
      <c r="I17" s="38"/>
      <c r="J17" s="38"/>
      <c r="K17" s="38"/>
    </row>
    <row r="18" spans="1:11" ht="13.9" x14ac:dyDescent="0.25">
      <c r="A18" s="38"/>
      <c r="B18" s="38"/>
      <c r="C18" s="38"/>
      <c r="D18" s="38"/>
      <c r="E18" s="38"/>
      <c r="F18" s="38"/>
      <c r="G18" s="38"/>
      <c r="H18" s="38"/>
      <c r="I18" s="38"/>
      <c r="J18" s="38"/>
      <c r="K18" s="38"/>
    </row>
    <row r="19" spans="1:11" ht="13.9" x14ac:dyDescent="0.25">
      <c r="A19" s="38"/>
      <c r="B19" s="38"/>
      <c r="C19" s="38"/>
      <c r="D19" s="38"/>
      <c r="E19" s="38"/>
      <c r="F19" s="38"/>
      <c r="G19" s="38"/>
      <c r="H19" s="38"/>
      <c r="I19" s="38"/>
      <c r="J19" s="38"/>
      <c r="K19" s="38"/>
    </row>
    <row r="20" spans="1:11" ht="13.9" x14ac:dyDescent="0.25">
      <c r="A20" s="38"/>
      <c r="B20" s="38"/>
      <c r="C20" s="38"/>
      <c r="D20" s="38"/>
      <c r="E20" s="38"/>
      <c r="F20" s="38"/>
      <c r="G20" s="38"/>
      <c r="H20" s="38"/>
      <c r="I20" s="38"/>
      <c r="J20" s="38"/>
      <c r="K20" s="38"/>
    </row>
    <row r="21" spans="1:11" ht="13.9" x14ac:dyDescent="0.25">
      <c r="A21" s="38"/>
      <c r="B21" s="38"/>
      <c r="C21" s="38"/>
      <c r="D21" s="38"/>
      <c r="E21" s="38"/>
      <c r="F21" s="38"/>
      <c r="G21" s="38"/>
      <c r="H21" s="38"/>
      <c r="I21" s="38"/>
      <c r="J21" s="38"/>
      <c r="K21" s="38"/>
    </row>
    <row r="22" spans="1:11" ht="13.9" x14ac:dyDescent="0.25">
      <c r="A22" s="38"/>
      <c r="B22" s="38"/>
      <c r="C22" s="38"/>
      <c r="D22" s="38"/>
      <c r="E22" s="38"/>
      <c r="F22" s="38"/>
      <c r="G22" s="38"/>
      <c r="H22" s="38"/>
      <c r="I22" s="38"/>
      <c r="J22" s="38"/>
      <c r="K22" s="38"/>
    </row>
    <row r="23" spans="1:11" ht="15" x14ac:dyDescent="0.25">
      <c r="A23" s="2"/>
    </row>
    <row r="25" spans="1:11" ht="15" x14ac:dyDescent="0.25">
      <c r="A25" s="2"/>
    </row>
    <row r="27" spans="1:11" x14ac:dyDescent="0.2">
      <c r="A27" s="170"/>
    </row>
    <row r="29" spans="1:11" ht="15" x14ac:dyDescent="0.25">
      <c r="A29" s="2"/>
    </row>
    <row r="33" spans="1:1" x14ac:dyDescent="0.2">
      <c r="A33" s="1"/>
    </row>
    <row r="34" spans="1:1" x14ac:dyDescent="0.2">
      <c r="A34" s="10"/>
    </row>
    <row r="35" spans="1:1" x14ac:dyDescent="0.2">
      <c r="A35" s="10"/>
    </row>
    <row r="36" spans="1:1" x14ac:dyDescent="0.2">
      <c r="A36" s="10"/>
    </row>
    <row r="37" spans="1:1" x14ac:dyDescent="0.2">
      <c r="A37" s="10"/>
    </row>
    <row r="38" spans="1:1" x14ac:dyDescent="0.2">
      <c r="A38" s="10"/>
    </row>
    <row r="39" spans="1:1" x14ac:dyDescent="0.2">
      <c r="A39" s="10"/>
    </row>
    <row r="40" spans="1:1" x14ac:dyDescent="0.2">
      <c r="A40" s="10"/>
    </row>
    <row r="41" spans="1:1" x14ac:dyDescent="0.2">
      <c r="A41" s="10"/>
    </row>
  </sheetData>
  <mergeCells count="2">
    <mergeCell ref="A1:H2"/>
    <mergeCell ref="A4:D4"/>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T34"/>
  <sheetViews>
    <sheetView zoomScale="110" zoomScaleNormal="110" workbookViewId="0">
      <selection activeCell="D28" sqref="D28"/>
    </sheetView>
  </sheetViews>
  <sheetFormatPr baseColWidth="10" defaultColWidth="11.42578125" defaultRowHeight="15" x14ac:dyDescent="0.25"/>
  <cols>
    <col min="1" max="1" width="63.5703125" style="241" customWidth="1"/>
    <col min="2" max="2" width="25" style="241" customWidth="1"/>
    <col min="3" max="6" width="11.42578125" style="249"/>
    <col min="7" max="8" width="0" style="249" hidden="1" customWidth="1"/>
    <col min="9" max="9" width="9.28515625" style="249" customWidth="1"/>
    <col min="10" max="10" width="5.85546875" style="249" customWidth="1"/>
    <col min="11" max="20" width="11.42578125" style="249"/>
    <col min="21" max="16384" width="11.42578125" style="241"/>
  </cols>
  <sheetData>
    <row r="1" spans="1:10" x14ac:dyDescent="0.25">
      <c r="A1" s="322" t="s">
        <v>120</v>
      </c>
      <c r="B1" s="323"/>
      <c r="C1" s="259"/>
      <c r="D1" s="259"/>
    </row>
    <row r="2" spans="1:10" x14ac:dyDescent="0.25">
      <c r="A2" s="323"/>
      <c r="B2" s="323"/>
      <c r="C2" s="259"/>
      <c r="D2" s="259"/>
    </row>
    <row r="3" spans="1:10" thickBot="1" x14ac:dyDescent="0.35">
      <c r="A3" s="247"/>
      <c r="B3" s="242"/>
      <c r="C3" s="259"/>
      <c r="D3" s="259"/>
    </row>
    <row r="4" spans="1:10" ht="18.75" customHeight="1" thickBot="1" x14ac:dyDescent="0.3">
      <c r="A4" s="248" t="s">
        <v>133</v>
      </c>
      <c r="B4" s="324" t="s">
        <v>514</v>
      </c>
      <c r="C4" s="325"/>
      <c r="D4" s="325"/>
      <c r="E4" s="325"/>
      <c r="F4" s="325"/>
      <c r="G4" s="325"/>
      <c r="H4" s="325"/>
      <c r="I4" s="325"/>
      <c r="J4" s="326"/>
    </row>
    <row r="5" spans="1:10" ht="14.45" x14ac:dyDescent="0.3">
      <c r="A5" s="249"/>
    </row>
    <row r="6" spans="1:10" ht="14.45" customHeight="1" x14ac:dyDescent="0.3">
      <c r="A6" s="250" t="s">
        <v>519</v>
      </c>
      <c r="B6" s="279" t="s">
        <v>515</v>
      </c>
      <c r="G6" s="259" t="s">
        <v>422</v>
      </c>
    </row>
    <row r="7" spans="1:10" ht="14.45" customHeight="1" x14ac:dyDescent="0.25">
      <c r="A7" s="251"/>
      <c r="B7" s="243"/>
      <c r="G7" s="259" t="s">
        <v>423</v>
      </c>
    </row>
    <row r="8" spans="1:10" x14ac:dyDescent="0.25">
      <c r="A8" s="252" t="s">
        <v>545</v>
      </c>
      <c r="B8" s="243" t="s">
        <v>129</v>
      </c>
      <c r="G8" s="259" t="s">
        <v>424</v>
      </c>
    </row>
    <row r="9" spans="1:10" x14ac:dyDescent="0.25">
      <c r="A9" s="249"/>
      <c r="B9" s="244"/>
      <c r="G9" s="259" t="s">
        <v>425</v>
      </c>
    </row>
    <row r="10" spans="1:10" x14ac:dyDescent="0.25">
      <c r="A10" s="250" t="s">
        <v>468</v>
      </c>
      <c r="B10" s="278">
        <v>12345</v>
      </c>
      <c r="G10" s="259" t="s">
        <v>426</v>
      </c>
    </row>
    <row r="11" spans="1:10" ht="14.45" x14ac:dyDescent="0.3">
      <c r="A11" s="253"/>
      <c r="B11" s="243"/>
      <c r="G11" s="259" t="s">
        <v>427</v>
      </c>
    </row>
    <row r="12" spans="1:10" ht="14.45" customHeight="1" x14ac:dyDescent="0.3">
      <c r="A12" s="252" t="s">
        <v>123</v>
      </c>
      <c r="B12" s="243" t="s">
        <v>130</v>
      </c>
      <c r="G12" s="259" t="s">
        <v>428</v>
      </c>
    </row>
    <row r="13" spans="1:10" ht="14.45" customHeight="1" x14ac:dyDescent="0.3">
      <c r="A13" s="253"/>
      <c r="B13" s="243"/>
      <c r="G13" s="259" t="s">
        <v>429</v>
      </c>
    </row>
    <row r="14" spans="1:10" ht="14.45" customHeight="1" x14ac:dyDescent="0.3">
      <c r="A14" s="252" t="s">
        <v>124</v>
      </c>
      <c r="B14" s="243" t="s">
        <v>137</v>
      </c>
      <c r="G14" s="259" t="s">
        <v>430</v>
      </c>
    </row>
    <row r="15" spans="1:10" ht="14.45" customHeight="1" x14ac:dyDescent="0.3">
      <c r="A15" s="249"/>
      <c r="B15" s="244"/>
      <c r="G15" s="259" t="s">
        <v>431</v>
      </c>
    </row>
    <row r="16" spans="1:10" ht="14.45" x14ac:dyDescent="0.3">
      <c r="A16" s="250" t="s">
        <v>469</v>
      </c>
      <c r="B16" s="279" t="s">
        <v>428</v>
      </c>
      <c r="G16" s="259" t="s">
        <v>432</v>
      </c>
    </row>
    <row r="17" spans="1:9" ht="14.45" customHeight="1" x14ac:dyDescent="0.3">
      <c r="A17" s="249"/>
      <c r="B17" s="244"/>
      <c r="G17" s="259" t="s">
        <v>433</v>
      </c>
    </row>
    <row r="18" spans="1:9" ht="14.45" customHeight="1" x14ac:dyDescent="0.25">
      <c r="A18" s="250" t="s">
        <v>470</v>
      </c>
      <c r="B18" s="279" t="s">
        <v>189</v>
      </c>
      <c r="G18" s="259" t="s">
        <v>434</v>
      </c>
    </row>
    <row r="19" spans="1:9" ht="14.45" x14ac:dyDescent="0.3">
      <c r="A19" s="254"/>
      <c r="B19" s="246"/>
      <c r="G19" s="259"/>
    </row>
    <row r="20" spans="1:9" ht="14.45" x14ac:dyDescent="0.3">
      <c r="A20" s="252" t="s">
        <v>126</v>
      </c>
      <c r="B20" s="243" t="s">
        <v>131</v>
      </c>
    </row>
    <row r="21" spans="1:9" ht="14.45" x14ac:dyDescent="0.3">
      <c r="A21" s="251"/>
      <c r="B21" s="243"/>
    </row>
    <row r="22" spans="1:9" ht="14.45" x14ac:dyDescent="0.3">
      <c r="A22" s="250" t="s">
        <v>471</v>
      </c>
      <c r="B22" s="278">
        <v>24</v>
      </c>
    </row>
    <row r="23" spans="1:9" ht="14.45" x14ac:dyDescent="0.3">
      <c r="A23" s="251"/>
      <c r="B23" s="243"/>
    </row>
    <row r="24" spans="1:9" x14ac:dyDescent="0.25">
      <c r="A24" s="252" t="s">
        <v>127</v>
      </c>
      <c r="B24" s="245">
        <v>1999</v>
      </c>
    </row>
    <row r="25" spans="1:9" ht="14.45" x14ac:dyDescent="0.3">
      <c r="A25" s="251"/>
      <c r="B25" s="245"/>
    </row>
    <row r="26" spans="1:9" x14ac:dyDescent="0.25">
      <c r="A26" s="252" t="s">
        <v>128</v>
      </c>
      <c r="B26" s="243" t="s">
        <v>132</v>
      </c>
    </row>
    <row r="27" spans="1:9" x14ac:dyDescent="0.25">
      <c r="A27" s="249"/>
      <c r="B27" s="244"/>
    </row>
    <row r="28" spans="1:9" x14ac:dyDescent="0.25">
      <c r="A28" s="250" t="s">
        <v>472</v>
      </c>
      <c r="B28" s="279"/>
      <c r="C28" s="259"/>
      <c r="D28" s="259"/>
      <c r="E28" s="259"/>
      <c r="F28" s="259"/>
    </row>
    <row r="29" spans="1:9" x14ac:dyDescent="0.25">
      <c r="A29" s="249"/>
      <c r="B29" s="244"/>
      <c r="C29" s="259"/>
      <c r="D29" s="259"/>
      <c r="E29" s="259"/>
      <c r="F29" s="259"/>
    </row>
    <row r="30" spans="1:9" ht="15" customHeight="1" x14ac:dyDescent="0.25">
      <c r="A30" s="250" t="s">
        <v>474</v>
      </c>
      <c r="B30" s="280">
        <v>350</v>
      </c>
      <c r="C30" s="327" t="s">
        <v>510</v>
      </c>
      <c r="D30" s="328"/>
      <c r="E30" s="328"/>
      <c r="F30" s="328"/>
      <c r="G30" s="328"/>
      <c r="H30" s="328"/>
      <c r="I30" s="328"/>
    </row>
    <row r="31" spans="1:9" ht="15" customHeight="1" x14ac:dyDescent="0.25">
      <c r="A31" s="250" t="s">
        <v>473</v>
      </c>
      <c r="B31" s="280">
        <v>80</v>
      </c>
      <c r="C31" s="327"/>
      <c r="D31" s="328"/>
      <c r="E31" s="328"/>
      <c r="F31" s="328"/>
      <c r="G31" s="328"/>
      <c r="H31" s="328"/>
      <c r="I31" s="328"/>
    </row>
    <row r="32" spans="1:9" ht="27" customHeight="1" x14ac:dyDescent="0.25">
      <c r="A32" s="311" t="s">
        <v>561</v>
      </c>
      <c r="B32" s="306">
        <f>B30+B31</f>
        <v>430</v>
      </c>
      <c r="C32" s="327"/>
      <c r="D32" s="328"/>
      <c r="E32" s="328"/>
      <c r="F32" s="328"/>
      <c r="G32" s="328"/>
      <c r="H32" s="328"/>
      <c r="I32" s="328"/>
    </row>
    <row r="33" spans="3:6" x14ac:dyDescent="0.25">
      <c r="C33" s="307"/>
      <c r="D33" s="307"/>
      <c r="E33" s="307"/>
      <c r="F33" s="307"/>
    </row>
    <row r="34" spans="3:6" x14ac:dyDescent="0.25">
      <c r="C34" s="307"/>
      <c r="D34" s="307"/>
      <c r="E34" s="307"/>
      <c r="F34" s="307"/>
    </row>
  </sheetData>
  <sheetProtection sheet="1" objects="1" scenarios="1"/>
  <mergeCells count="3">
    <mergeCell ref="A1:B2"/>
    <mergeCell ref="B4:J4"/>
    <mergeCell ref="C30:I32"/>
  </mergeCells>
  <dataValidations count="1">
    <dataValidation type="list" allowBlank="1" showInputMessage="1" showErrorMessage="1" sqref="B16">
      <formula1>Bundesländer</formula1>
    </dataValidation>
  </dataValidations>
  <pageMargins left="0.7" right="0.7" top="0.78740157499999996" bottom="0.78740157499999996"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G93"/>
  <sheetViews>
    <sheetView zoomScaleNormal="100" workbookViewId="0">
      <selection activeCell="B5" sqref="B5:D5"/>
    </sheetView>
  </sheetViews>
  <sheetFormatPr baseColWidth="10" defaultColWidth="11.42578125" defaultRowHeight="14.25" x14ac:dyDescent="0.2"/>
  <cols>
    <col min="1" max="1" width="48.7109375" style="1" customWidth="1"/>
    <col min="2" max="2" width="17.5703125" style="1" customWidth="1"/>
    <col min="3" max="3" width="13.85546875" style="1" customWidth="1"/>
    <col min="4" max="4" width="31.28515625" style="3" customWidth="1"/>
    <col min="5" max="5" width="14.28515625" style="1" customWidth="1"/>
    <col min="6" max="6" width="50.28515625" style="1" customWidth="1"/>
    <col min="7" max="7" width="76.5703125" style="1" bestFit="1" customWidth="1"/>
    <col min="8" max="8" width="11.42578125" style="1"/>
    <col min="9" max="9" width="18.5703125" style="1" customWidth="1"/>
    <col min="10" max="16384" width="11.42578125" style="1"/>
  </cols>
  <sheetData>
    <row r="1" spans="1:7" x14ac:dyDescent="0.2">
      <c r="A1" s="320" t="s">
        <v>120</v>
      </c>
      <c r="B1" s="320"/>
      <c r="C1" s="320"/>
      <c r="D1" s="320"/>
    </row>
    <row r="2" spans="1:7" x14ac:dyDescent="0.2">
      <c r="A2" s="320"/>
      <c r="B2" s="320"/>
      <c r="C2" s="320"/>
      <c r="D2" s="320"/>
    </row>
    <row r="3" spans="1:7" ht="13.9" x14ac:dyDescent="0.25">
      <c r="A3" s="9"/>
      <c r="B3" s="3"/>
      <c r="C3" s="3"/>
    </row>
    <row r="4" spans="1:7" ht="18.75" thickBot="1" x14ac:dyDescent="0.3">
      <c r="A4" s="40" t="s">
        <v>134</v>
      </c>
      <c r="C4" s="21"/>
      <c r="D4" s="21"/>
      <c r="E4" s="21"/>
      <c r="F4" s="21"/>
      <c r="G4" s="21"/>
    </row>
    <row r="5" spans="1:7" s="21" customFormat="1" ht="43.5" customHeight="1" thickBot="1" x14ac:dyDescent="0.25">
      <c r="B5" s="330" t="s">
        <v>490</v>
      </c>
      <c r="C5" s="331"/>
      <c r="D5" s="331"/>
    </row>
    <row r="7" spans="1:7" ht="15.75" thickBot="1" x14ac:dyDescent="0.3">
      <c r="A7" s="29" t="s">
        <v>26</v>
      </c>
      <c r="B7" s="30" t="s">
        <v>27</v>
      </c>
      <c r="C7" s="31" t="s">
        <v>39</v>
      </c>
      <c r="D7" s="176" t="s">
        <v>9</v>
      </c>
      <c r="G7" s="21"/>
    </row>
    <row r="8" spans="1:7" ht="14.45" thickBot="1" x14ac:dyDescent="0.3">
      <c r="A8" s="41" t="s">
        <v>0</v>
      </c>
      <c r="B8" s="7"/>
      <c r="C8" s="3"/>
      <c r="D8" s="11"/>
    </row>
    <row r="9" spans="1:7" ht="13.9" x14ac:dyDescent="0.25">
      <c r="A9" s="33" t="s">
        <v>555</v>
      </c>
      <c r="B9" s="72" t="s">
        <v>28</v>
      </c>
      <c r="C9" s="255">
        <v>240</v>
      </c>
      <c r="D9" s="312"/>
      <c r="E9" s="313"/>
      <c r="F9" s="313"/>
    </row>
    <row r="10" spans="1:7" x14ac:dyDescent="0.2">
      <c r="A10" s="71" t="s">
        <v>1</v>
      </c>
      <c r="B10" s="72" t="s">
        <v>28</v>
      </c>
      <c r="C10" s="255">
        <v>120</v>
      </c>
      <c r="D10" s="314"/>
      <c r="E10" s="313"/>
      <c r="F10" s="313"/>
    </row>
    <row r="11" spans="1:7" ht="13.9" x14ac:dyDescent="0.25">
      <c r="A11" s="71" t="s">
        <v>2</v>
      </c>
      <c r="B11" s="72" t="s">
        <v>28</v>
      </c>
      <c r="C11" s="255">
        <v>100</v>
      </c>
      <c r="D11" s="314"/>
      <c r="E11" s="313"/>
      <c r="F11" s="313"/>
    </row>
    <row r="12" spans="1:7" x14ac:dyDescent="0.2">
      <c r="A12" s="32" t="s">
        <v>3</v>
      </c>
      <c r="B12" s="72" t="s">
        <v>28</v>
      </c>
      <c r="C12" s="255">
        <v>200</v>
      </c>
      <c r="D12" s="333" t="s">
        <v>42</v>
      </c>
      <c r="E12" s="334"/>
      <c r="F12" s="334"/>
    </row>
    <row r="13" spans="1:7" ht="13.9" x14ac:dyDescent="0.25">
      <c r="A13" s="32" t="s">
        <v>524</v>
      </c>
      <c r="B13" s="72" t="s">
        <v>28</v>
      </c>
      <c r="C13" s="255">
        <v>25</v>
      </c>
      <c r="D13" s="333" t="s">
        <v>525</v>
      </c>
      <c r="E13" s="334"/>
      <c r="F13" s="334"/>
    </row>
    <row r="14" spans="1:7" ht="14.45" thickBot="1" x14ac:dyDescent="0.3">
      <c r="A14" s="283" t="s">
        <v>20</v>
      </c>
      <c r="B14" s="72" t="s">
        <v>28</v>
      </c>
      <c r="C14" s="256">
        <v>0</v>
      </c>
      <c r="D14" s="314"/>
      <c r="E14" s="313"/>
      <c r="F14" s="313"/>
    </row>
    <row r="15" spans="1:7" ht="14.45" thickBot="1" x14ac:dyDescent="0.3">
      <c r="A15" s="36" t="s">
        <v>60</v>
      </c>
      <c r="B15" s="43"/>
      <c r="C15" s="211">
        <f>SUM(C9:C14)</f>
        <v>685</v>
      </c>
      <c r="D15" s="314"/>
      <c r="E15" s="313"/>
      <c r="F15" s="313"/>
    </row>
    <row r="16" spans="1:7" ht="14.45" thickBot="1" x14ac:dyDescent="0.3">
      <c r="A16" s="12"/>
      <c r="B16" s="6"/>
      <c r="C16" s="163"/>
      <c r="D16" s="314"/>
      <c r="E16" s="313"/>
      <c r="F16" s="313"/>
    </row>
    <row r="17" spans="1:6" ht="14.45" thickBot="1" x14ac:dyDescent="0.3">
      <c r="A17" s="41" t="s">
        <v>4</v>
      </c>
      <c r="B17" s="8"/>
      <c r="C17" s="164"/>
      <c r="D17" s="314"/>
      <c r="E17" s="313"/>
      <c r="F17" s="313"/>
    </row>
    <row r="18" spans="1:6" x14ac:dyDescent="0.2">
      <c r="A18" s="32" t="s">
        <v>5</v>
      </c>
      <c r="B18" s="72" t="s">
        <v>28</v>
      </c>
      <c r="C18" s="257">
        <v>50</v>
      </c>
      <c r="D18" s="335" t="s">
        <v>476</v>
      </c>
      <c r="E18" s="336"/>
      <c r="F18" s="336"/>
    </row>
    <row r="19" spans="1:6" x14ac:dyDescent="0.2">
      <c r="A19" s="32" t="s">
        <v>32</v>
      </c>
      <c r="B19" s="72" t="s">
        <v>28</v>
      </c>
      <c r="C19" s="255">
        <v>25</v>
      </c>
      <c r="D19" s="315"/>
      <c r="E19" s="313"/>
      <c r="F19" s="313"/>
    </row>
    <row r="20" spans="1:6" x14ac:dyDescent="0.2">
      <c r="A20" s="32" t="s">
        <v>6</v>
      </c>
      <c r="B20" s="72" t="s">
        <v>28</v>
      </c>
      <c r="C20" s="255">
        <v>50</v>
      </c>
      <c r="D20" s="333" t="s">
        <v>43</v>
      </c>
      <c r="E20" s="334"/>
      <c r="F20" s="334"/>
    </row>
    <row r="21" spans="1:6" s="21" customFormat="1" x14ac:dyDescent="0.2">
      <c r="A21" s="32" t="s">
        <v>8</v>
      </c>
      <c r="B21" s="72" t="s">
        <v>28</v>
      </c>
      <c r="C21" s="255">
        <v>30</v>
      </c>
      <c r="D21" s="333" t="s">
        <v>45</v>
      </c>
      <c r="E21" s="334"/>
      <c r="F21" s="334"/>
    </row>
    <row r="22" spans="1:6" s="21" customFormat="1" x14ac:dyDescent="0.2">
      <c r="A22" s="32" t="s">
        <v>559</v>
      </c>
      <c r="B22" s="72" t="s">
        <v>28</v>
      </c>
      <c r="C22" s="255">
        <v>30</v>
      </c>
      <c r="D22" s="316"/>
      <c r="E22" s="316"/>
      <c r="F22" s="316"/>
    </row>
    <row r="23" spans="1:6" x14ac:dyDescent="0.2">
      <c r="A23" s="32" t="s">
        <v>139</v>
      </c>
      <c r="B23" s="72" t="s">
        <v>28</v>
      </c>
      <c r="C23" s="255">
        <v>10</v>
      </c>
      <c r="D23" s="315"/>
      <c r="E23" s="313"/>
      <c r="F23" s="313"/>
    </row>
    <row r="24" spans="1:6" x14ac:dyDescent="0.2">
      <c r="A24" s="32" t="s">
        <v>526</v>
      </c>
      <c r="B24" s="72" t="s">
        <v>28</v>
      </c>
      <c r="C24" s="255">
        <v>10</v>
      </c>
      <c r="D24" s="315" t="s">
        <v>475</v>
      </c>
      <c r="E24" s="313"/>
      <c r="F24" s="313"/>
    </row>
    <row r="25" spans="1:6" x14ac:dyDescent="0.2">
      <c r="A25" s="32" t="s">
        <v>527</v>
      </c>
      <c r="B25" s="72" t="s">
        <v>28</v>
      </c>
      <c r="C25" s="255">
        <v>10</v>
      </c>
      <c r="D25" s="315" t="s">
        <v>475</v>
      </c>
      <c r="E25" s="313"/>
      <c r="F25" s="313"/>
    </row>
    <row r="26" spans="1:6" x14ac:dyDescent="0.2">
      <c r="A26" s="32" t="s">
        <v>192</v>
      </c>
      <c r="B26" s="72" t="s">
        <v>28</v>
      </c>
      <c r="C26" s="255">
        <v>25</v>
      </c>
      <c r="D26" s="315" t="s">
        <v>193</v>
      </c>
      <c r="E26" s="313"/>
      <c r="F26" s="313"/>
    </row>
    <row r="27" spans="1:6" x14ac:dyDescent="0.2">
      <c r="A27" s="32" t="s">
        <v>7</v>
      </c>
      <c r="B27" s="72" t="s">
        <v>28</v>
      </c>
      <c r="C27" s="255">
        <v>25</v>
      </c>
      <c r="D27" s="315" t="s">
        <v>44</v>
      </c>
      <c r="E27" s="313"/>
      <c r="F27" s="313"/>
    </row>
    <row r="28" spans="1:6" x14ac:dyDescent="0.2">
      <c r="A28" s="283" t="s">
        <v>20</v>
      </c>
      <c r="B28" s="72" t="s">
        <v>28</v>
      </c>
      <c r="C28" s="255">
        <v>0</v>
      </c>
      <c r="D28" s="315"/>
      <c r="E28" s="313"/>
      <c r="F28" s="313"/>
    </row>
    <row r="29" spans="1:6" ht="15" thickBot="1" x14ac:dyDescent="0.25">
      <c r="A29" s="283" t="s">
        <v>20</v>
      </c>
      <c r="B29" s="72" t="s">
        <v>28</v>
      </c>
      <c r="C29" s="256">
        <v>0</v>
      </c>
      <c r="D29" s="315"/>
      <c r="E29" s="313"/>
      <c r="F29" s="313"/>
    </row>
    <row r="30" spans="1:6" ht="15.75" thickBot="1" x14ac:dyDescent="0.3">
      <c r="A30" s="44" t="s">
        <v>61</v>
      </c>
      <c r="B30" s="42"/>
      <c r="C30" s="212">
        <f>SUM(C18:C29)</f>
        <v>265</v>
      </c>
      <c r="D30" s="315"/>
      <c r="E30" s="313"/>
      <c r="F30" s="313"/>
    </row>
    <row r="31" spans="1:6" s="3" customFormat="1" ht="15" thickBot="1" x14ac:dyDescent="0.25">
      <c r="A31" s="5"/>
      <c r="B31" s="4"/>
      <c r="C31" s="163"/>
      <c r="D31" s="315"/>
      <c r="E31" s="312"/>
      <c r="F31" s="312"/>
    </row>
    <row r="32" spans="1:6" ht="15.75" thickBot="1" x14ac:dyDescent="0.3">
      <c r="A32" s="41" t="s">
        <v>10</v>
      </c>
      <c r="B32" s="8"/>
      <c r="C32" s="164"/>
      <c r="D32" s="315"/>
      <c r="E32" s="313"/>
      <c r="F32" s="313"/>
    </row>
    <row r="33" spans="1:6" x14ac:dyDescent="0.2">
      <c r="A33" s="32" t="s">
        <v>29</v>
      </c>
      <c r="B33" s="73" t="s">
        <v>36</v>
      </c>
      <c r="C33" s="257">
        <v>10</v>
      </c>
      <c r="D33" s="315" t="s">
        <v>59</v>
      </c>
      <c r="E33" s="313"/>
      <c r="F33" s="313"/>
    </row>
    <row r="34" spans="1:6" x14ac:dyDescent="0.2">
      <c r="A34" s="32" t="s">
        <v>144</v>
      </c>
      <c r="B34" s="73" t="s">
        <v>36</v>
      </c>
      <c r="C34" s="255">
        <v>20</v>
      </c>
      <c r="D34" s="315"/>
      <c r="E34" s="313"/>
      <c r="F34" s="313"/>
    </row>
    <row r="35" spans="1:6" x14ac:dyDescent="0.2">
      <c r="A35" s="32" t="s">
        <v>11</v>
      </c>
      <c r="B35" s="73" t="s">
        <v>36</v>
      </c>
      <c r="C35" s="255">
        <v>15</v>
      </c>
      <c r="D35" s="315" t="s">
        <v>46</v>
      </c>
      <c r="E35" s="313"/>
      <c r="F35" s="313"/>
    </row>
    <row r="36" spans="1:6" s="21" customFormat="1" x14ac:dyDescent="0.2">
      <c r="A36" s="32" t="s">
        <v>553</v>
      </c>
      <c r="B36" s="73" t="s">
        <v>36</v>
      </c>
      <c r="C36" s="255">
        <v>10</v>
      </c>
      <c r="D36" s="315"/>
      <c r="E36" s="313"/>
      <c r="F36" s="313"/>
    </row>
    <row r="37" spans="1:6" x14ac:dyDescent="0.2">
      <c r="A37" s="32" t="s">
        <v>12</v>
      </c>
      <c r="B37" s="73" t="s">
        <v>36</v>
      </c>
      <c r="C37" s="255">
        <v>10</v>
      </c>
      <c r="D37" s="315"/>
      <c r="E37" s="313"/>
      <c r="F37" s="313"/>
    </row>
    <row r="38" spans="1:6" x14ac:dyDescent="0.2">
      <c r="A38" s="32" t="s">
        <v>143</v>
      </c>
      <c r="B38" s="73" t="s">
        <v>36</v>
      </c>
      <c r="C38" s="255">
        <v>5</v>
      </c>
      <c r="D38" s="315"/>
      <c r="E38" s="313"/>
      <c r="F38" s="313"/>
    </row>
    <row r="39" spans="1:6" s="21" customFormat="1" x14ac:dyDescent="0.2">
      <c r="A39" s="32" t="s">
        <v>554</v>
      </c>
      <c r="B39" s="73" t="s">
        <v>36</v>
      </c>
      <c r="C39" s="255">
        <v>15</v>
      </c>
      <c r="D39" s="315"/>
      <c r="E39" s="313"/>
      <c r="F39" s="313"/>
    </row>
    <row r="40" spans="1:6" s="21" customFormat="1" x14ac:dyDescent="0.2">
      <c r="A40" s="32" t="s">
        <v>557</v>
      </c>
      <c r="B40" s="73" t="s">
        <v>36</v>
      </c>
      <c r="C40" s="255">
        <v>10</v>
      </c>
      <c r="D40" s="315" t="s">
        <v>558</v>
      </c>
      <c r="E40" s="313"/>
      <c r="F40" s="313"/>
    </row>
    <row r="41" spans="1:6" s="21" customFormat="1" x14ac:dyDescent="0.2">
      <c r="A41" s="32" t="s">
        <v>14</v>
      </c>
      <c r="B41" s="73" t="s">
        <v>36</v>
      </c>
      <c r="C41" s="255">
        <v>30</v>
      </c>
      <c r="D41" s="315"/>
      <c r="E41" s="313"/>
      <c r="F41" s="313"/>
    </row>
    <row r="42" spans="1:6" s="21" customFormat="1" x14ac:dyDescent="0.2">
      <c r="A42" s="32" t="s">
        <v>15</v>
      </c>
      <c r="B42" s="73" t="s">
        <v>36</v>
      </c>
      <c r="C42" s="255">
        <v>15</v>
      </c>
      <c r="D42" s="315"/>
      <c r="E42" s="313"/>
      <c r="F42" s="313"/>
    </row>
    <row r="43" spans="1:6" s="21" customFormat="1" x14ac:dyDescent="0.2">
      <c r="A43" s="32" t="s">
        <v>145</v>
      </c>
      <c r="B43" s="73" t="s">
        <v>36</v>
      </c>
      <c r="C43" s="255">
        <v>10</v>
      </c>
      <c r="D43" s="315"/>
      <c r="E43" s="313"/>
      <c r="F43" s="313"/>
    </row>
    <row r="44" spans="1:6" s="21" customFormat="1" x14ac:dyDescent="0.2">
      <c r="A44" s="32" t="s">
        <v>190</v>
      </c>
      <c r="B44" s="73" t="s">
        <v>36</v>
      </c>
      <c r="C44" s="255">
        <v>20</v>
      </c>
      <c r="D44" s="315"/>
      <c r="E44" s="313"/>
      <c r="F44" s="313"/>
    </row>
    <row r="45" spans="1:6" x14ac:dyDescent="0.2">
      <c r="A45" s="32" t="s">
        <v>140</v>
      </c>
      <c r="B45" s="73" t="s">
        <v>36</v>
      </c>
      <c r="C45" s="255">
        <v>14</v>
      </c>
      <c r="D45" s="315"/>
      <c r="E45" s="313"/>
      <c r="F45" s="313"/>
    </row>
    <row r="46" spans="1:6" x14ac:dyDescent="0.2">
      <c r="A46" s="32" t="s">
        <v>16</v>
      </c>
      <c r="B46" s="73" t="s">
        <v>36</v>
      </c>
      <c r="C46" s="255">
        <v>10</v>
      </c>
      <c r="D46" s="315"/>
      <c r="E46" s="313"/>
      <c r="F46" s="313"/>
    </row>
    <row r="47" spans="1:6" x14ac:dyDescent="0.2">
      <c r="A47" s="32" t="s">
        <v>142</v>
      </c>
      <c r="B47" s="73" t="s">
        <v>36</v>
      </c>
      <c r="C47" s="255">
        <v>0</v>
      </c>
      <c r="D47" s="315" t="s">
        <v>141</v>
      </c>
      <c r="E47" s="313"/>
      <c r="F47" s="313"/>
    </row>
    <row r="48" spans="1:6" x14ac:dyDescent="0.2">
      <c r="A48" s="32" t="s">
        <v>146</v>
      </c>
      <c r="B48" s="73" t="s">
        <v>36</v>
      </c>
      <c r="C48" s="255">
        <v>100</v>
      </c>
      <c r="D48" s="315"/>
      <c r="E48" s="313"/>
      <c r="F48" s="313"/>
    </row>
    <row r="49" spans="1:6" x14ac:dyDescent="0.2">
      <c r="A49" s="32" t="s">
        <v>148</v>
      </c>
      <c r="B49" s="73" t="s">
        <v>36</v>
      </c>
      <c r="C49" s="255">
        <v>0</v>
      </c>
      <c r="D49" s="315"/>
      <c r="E49" s="313"/>
      <c r="F49" s="313"/>
    </row>
    <row r="50" spans="1:6" x14ac:dyDescent="0.2">
      <c r="A50" s="32" t="s">
        <v>147</v>
      </c>
      <c r="B50" s="73" t="s">
        <v>36</v>
      </c>
      <c r="C50" s="255">
        <v>0</v>
      </c>
      <c r="D50" s="315" t="s">
        <v>149</v>
      </c>
      <c r="E50" s="313"/>
      <c r="F50" s="313"/>
    </row>
    <row r="51" spans="1:6" s="21" customFormat="1" x14ac:dyDescent="0.2">
      <c r="A51" s="32" t="s">
        <v>477</v>
      </c>
      <c r="B51" s="74" t="s">
        <v>36</v>
      </c>
      <c r="C51" s="258">
        <v>10</v>
      </c>
      <c r="D51" s="315"/>
      <c r="E51" s="313"/>
      <c r="F51" s="313"/>
    </row>
    <row r="52" spans="1:6" x14ac:dyDescent="0.2">
      <c r="A52" s="32" t="s">
        <v>13</v>
      </c>
      <c r="B52" s="73" t="s">
        <v>36</v>
      </c>
      <c r="C52" s="255">
        <v>5</v>
      </c>
      <c r="D52" s="315" t="s">
        <v>47</v>
      </c>
      <c r="E52" s="313"/>
      <c r="F52" s="313"/>
    </row>
    <row r="53" spans="1:6" x14ac:dyDescent="0.2">
      <c r="A53" s="32" t="s">
        <v>30</v>
      </c>
      <c r="B53" s="73" t="s">
        <v>36</v>
      </c>
      <c r="C53" s="255">
        <v>5</v>
      </c>
      <c r="D53" s="315"/>
      <c r="E53" s="313"/>
      <c r="F53" s="313"/>
    </row>
    <row r="54" spans="1:6" s="21" customFormat="1" x14ac:dyDescent="0.2">
      <c r="A54" s="32" t="s">
        <v>191</v>
      </c>
      <c r="B54" s="73" t="s">
        <v>36</v>
      </c>
      <c r="C54" s="255">
        <v>25</v>
      </c>
      <c r="D54" s="315" t="s">
        <v>193</v>
      </c>
      <c r="E54" s="313"/>
      <c r="F54" s="313"/>
    </row>
    <row r="55" spans="1:6" x14ac:dyDescent="0.2">
      <c r="A55" s="32" t="s">
        <v>17</v>
      </c>
      <c r="B55" s="73" t="s">
        <v>36</v>
      </c>
      <c r="C55" s="255">
        <v>10</v>
      </c>
      <c r="D55" s="315"/>
      <c r="E55" s="313"/>
      <c r="F55" s="313"/>
    </row>
    <row r="56" spans="1:6" x14ac:dyDescent="0.2">
      <c r="A56" s="32" t="s">
        <v>18</v>
      </c>
      <c r="B56" s="73" t="s">
        <v>36</v>
      </c>
      <c r="C56" s="255">
        <v>10</v>
      </c>
      <c r="D56" s="315"/>
      <c r="E56" s="313"/>
      <c r="F56" s="313"/>
    </row>
    <row r="57" spans="1:6" x14ac:dyDescent="0.2">
      <c r="A57" s="32" t="s">
        <v>19</v>
      </c>
      <c r="B57" s="73" t="s">
        <v>36</v>
      </c>
      <c r="C57" s="255">
        <v>20</v>
      </c>
      <c r="D57" s="315" t="s">
        <v>552</v>
      </c>
      <c r="E57" s="313"/>
      <c r="F57" s="313"/>
    </row>
    <row r="58" spans="1:6" x14ac:dyDescent="0.2">
      <c r="A58" s="32" t="s">
        <v>194</v>
      </c>
      <c r="B58" s="73" t="s">
        <v>36</v>
      </c>
      <c r="C58" s="255">
        <v>10</v>
      </c>
      <c r="D58" s="315"/>
      <c r="E58" s="313"/>
      <c r="F58" s="313"/>
    </row>
    <row r="59" spans="1:6" ht="15" thickBot="1" x14ac:dyDescent="0.25">
      <c r="A59" s="283" t="s">
        <v>20</v>
      </c>
      <c r="B59" s="73" t="s">
        <v>36</v>
      </c>
      <c r="C59" s="255">
        <v>0</v>
      </c>
      <c r="D59" s="315"/>
      <c r="E59" s="313"/>
      <c r="F59" s="313"/>
    </row>
    <row r="60" spans="1:6" ht="15.75" thickBot="1" x14ac:dyDescent="0.3">
      <c r="A60" s="36" t="s">
        <v>62</v>
      </c>
      <c r="B60" s="45"/>
      <c r="C60" s="211">
        <f>SUM(C33:C59)</f>
        <v>389</v>
      </c>
      <c r="D60" s="315"/>
      <c r="E60" s="313"/>
      <c r="F60" s="313"/>
    </row>
    <row r="61" spans="1:6" s="21" customFormat="1" ht="15" thickBot="1" x14ac:dyDescent="0.25">
      <c r="B61" s="175"/>
      <c r="C61" s="165"/>
      <c r="D61" s="315"/>
      <c r="E61" s="313"/>
      <c r="F61" s="313"/>
    </row>
    <row r="62" spans="1:6" ht="15.75" thickBot="1" x14ac:dyDescent="0.3">
      <c r="A62" s="294" t="s">
        <v>532</v>
      </c>
      <c r="B62" s="296" t="s">
        <v>535</v>
      </c>
      <c r="C62" s="164"/>
      <c r="D62" s="315"/>
      <c r="E62" s="313"/>
      <c r="F62" s="313"/>
    </row>
    <row r="63" spans="1:6" s="21" customFormat="1" x14ac:dyDescent="0.2">
      <c r="A63" s="293" t="s">
        <v>33</v>
      </c>
      <c r="B63" s="293" t="s">
        <v>37</v>
      </c>
      <c r="C63" s="298">
        <v>0</v>
      </c>
      <c r="D63" s="315" t="s">
        <v>536</v>
      </c>
      <c r="E63" s="313"/>
      <c r="F63" s="313"/>
    </row>
    <row r="64" spans="1:6" s="21" customFormat="1" x14ac:dyDescent="0.2">
      <c r="A64" s="293" t="s">
        <v>35</v>
      </c>
      <c r="B64" s="293" t="s">
        <v>37</v>
      </c>
      <c r="C64" s="298">
        <v>0</v>
      </c>
      <c r="D64" s="315" t="s">
        <v>536</v>
      </c>
      <c r="E64" s="313"/>
      <c r="F64" s="313"/>
    </row>
    <row r="65" spans="1:7" s="21" customFormat="1" x14ac:dyDescent="0.2">
      <c r="A65" s="293" t="s">
        <v>22</v>
      </c>
      <c r="B65" s="293" t="s">
        <v>37</v>
      </c>
      <c r="C65" s="298">
        <v>0</v>
      </c>
      <c r="D65" s="315" t="s">
        <v>536</v>
      </c>
      <c r="E65" s="313"/>
      <c r="F65" s="313"/>
    </row>
    <row r="66" spans="1:7" s="21" customFormat="1" x14ac:dyDescent="0.2">
      <c r="A66" s="293" t="s">
        <v>34</v>
      </c>
      <c r="B66" s="293" t="s">
        <v>37</v>
      </c>
      <c r="C66" s="298">
        <v>0</v>
      </c>
      <c r="D66" s="315" t="s">
        <v>536</v>
      </c>
      <c r="E66" s="313"/>
      <c r="F66" s="313"/>
    </row>
    <row r="67" spans="1:7" s="21" customFormat="1" x14ac:dyDescent="0.2">
      <c r="A67" s="293" t="s">
        <v>23</v>
      </c>
      <c r="B67" s="293" t="s">
        <v>37</v>
      </c>
      <c r="C67" s="298">
        <v>0</v>
      </c>
      <c r="D67" s="315" t="s">
        <v>536</v>
      </c>
      <c r="E67" s="313"/>
      <c r="F67" s="313"/>
    </row>
    <row r="68" spans="1:7" s="21" customFormat="1" x14ac:dyDescent="0.2">
      <c r="A68" s="293" t="s">
        <v>24</v>
      </c>
      <c r="B68" s="293" t="s">
        <v>37</v>
      </c>
      <c r="C68" s="298">
        <v>0</v>
      </c>
      <c r="D68" s="315" t="s">
        <v>536</v>
      </c>
      <c r="E68" s="313"/>
      <c r="F68" s="313"/>
    </row>
    <row r="69" spans="1:7" x14ac:dyDescent="0.2">
      <c r="A69" s="293" t="s">
        <v>21</v>
      </c>
      <c r="B69" s="293" t="s">
        <v>37</v>
      </c>
      <c r="C69" s="299">
        <v>25</v>
      </c>
      <c r="D69" s="315" t="s">
        <v>536</v>
      </c>
      <c r="E69" s="313"/>
      <c r="F69" s="313"/>
    </row>
    <row r="70" spans="1:7" x14ac:dyDescent="0.2">
      <c r="A70" s="293" t="s">
        <v>31</v>
      </c>
      <c r="B70" s="293" t="s">
        <v>37</v>
      </c>
      <c r="C70" s="298">
        <v>0</v>
      </c>
      <c r="D70" s="315" t="s">
        <v>536</v>
      </c>
      <c r="E70" s="313"/>
      <c r="F70" s="313"/>
    </row>
    <row r="71" spans="1:7" s="21" customFormat="1" x14ac:dyDescent="0.2">
      <c r="A71" s="293" t="s">
        <v>560</v>
      </c>
      <c r="B71" s="293" t="s">
        <v>37</v>
      </c>
      <c r="C71" s="298">
        <v>0</v>
      </c>
      <c r="D71" s="315" t="s">
        <v>536</v>
      </c>
      <c r="E71" s="313"/>
      <c r="F71" s="313"/>
    </row>
    <row r="72" spans="1:7" s="21" customFormat="1" ht="15" thickBot="1" x14ac:dyDescent="0.25">
      <c r="A72" s="293" t="s">
        <v>25</v>
      </c>
      <c r="B72" s="293" t="s">
        <v>37</v>
      </c>
      <c r="C72" s="298">
        <v>0</v>
      </c>
      <c r="D72" s="315" t="s">
        <v>536</v>
      </c>
      <c r="E72" s="313"/>
      <c r="F72" s="313"/>
    </row>
    <row r="73" spans="1:7" ht="15" thickBot="1" x14ac:dyDescent="0.25">
      <c r="A73" s="295" t="s">
        <v>531</v>
      </c>
      <c r="B73" s="298"/>
      <c r="C73" s="297">
        <f>SUM(C63:C72)</f>
        <v>25</v>
      </c>
      <c r="D73" s="315"/>
      <c r="E73" s="313"/>
      <c r="F73" s="313"/>
    </row>
    <row r="74" spans="1:7" s="21" customFormat="1" x14ac:dyDescent="0.2">
      <c r="D74" s="175"/>
    </row>
    <row r="75" spans="1:7" s="21" customFormat="1" ht="15" thickBot="1" x14ac:dyDescent="0.25"/>
    <row r="76" spans="1:7" s="21" customFormat="1" ht="18" customHeight="1" x14ac:dyDescent="0.25">
      <c r="A76" s="332" t="s">
        <v>478</v>
      </c>
      <c r="B76" s="332"/>
      <c r="C76" s="332"/>
      <c r="D76" s="332"/>
      <c r="E76" s="3"/>
      <c r="F76" s="10"/>
    </row>
    <row r="77" spans="1:7" s="21" customFormat="1" ht="15" customHeight="1" thickBot="1" x14ac:dyDescent="0.3">
      <c r="A77" s="329" t="s">
        <v>479</v>
      </c>
      <c r="B77" s="329"/>
      <c r="C77" s="329"/>
      <c r="D77" s="329"/>
      <c r="E77" s="3"/>
      <c r="F77" s="10"/>
    </row>
    <row r="78" spans="1:7" ht="15" x14ac:dyDescent="0.25">
      <c r="A78" s="61" t="s">
        <v>39</v>
      </c>
      <c r="B78" s="62" t="s">
        <v>40</v>
      </c>
      <c r="C78" s="76" t="s">
        <v>41</v>
      </c>
      <c r="D78" s="78" t="s">
        <v>195</v>
      </c>
      <c r="E78" s="63"/>
      <c r="F78" s="63"/>
      <c r="G78" s="75"/>
    </row>
    <row r="79" spans="1:7" ht="15" x14ac:dyDescent="0.25">
      <c r="A79" s="166" t="s">
        <v>188</v>
      </c>
      <c r="B79" s="228">
        <f>C15+C30</f>
        <v>950</v>
      </c>
      <c r="C79" s="228">
        <f>B79/'1. Datenerfassung'!B22</f>
        <v>39.583333333333336</v>
      </c>
      <c r="D79" s="168">
        <f>B79/B81</f>
        <v>0.70948469006721437</v>
      </c>
      <c r="E79" s="63"/>
      <c r="F79" s="63"/>
      <c r="G79" s="75"/>
    </row>
    <row r="80" spans="1:7" ht="15" x14ac:dyDescent="0.25">
      <c r="A80" s="166" t="s">
        <v>38</v>
      </c>
      <c r="B80" s="228">
        <f>C60</f>
        <v>389</v>
      </c>
      <c r="C80" s="228">
        <f>B80/'1. Datenerfassung'!B22</f>
        <v>16.208333333333332</v>
      </c>
      <c r="D80" s="168">
        <f>B80/B81</f>
        <v>0.29051530993278568</v>
      </c>
      <c r="E80" s="66"/>
      <c r="F80" s="66"/>
      <c r="G80" s="63"/>
    </row>
    <row r="81" spans="1:7" ht="15" x14ac:dyDescent="0.25">
      <c r="A81" s="167" t="s">
        <v>533</v>
      </c>
      <c r="B81" s="228">
        <f>B79+B80</f>
        <v>1339</v>
      </c>
      <c r="C81" s="228">
        <f>B81/'1. Datenerfassung'!B22</f>
        <v>55.791666666666664</v>
      </c>
      <c r="D81" s="169"/>
      <c r="E81" s="63"/>
      <c r="F81" s="63"/>
      <c r="G81" s="63"/>
    </row>
    <row r="82" spans="1:7" x14ac:dyDescent="0.2">
      <c r="A82" s="293" t="s">
        <v>534</v>
      </c>
      <c r="B82" s="300">
        <f>B81+C73</f>
        <v>1364</v>
      </c>
      <c r="C82" s="300">
        <f>B82/'1. Datenerfassung'!B22</f>
        <v>56.833333333333336</v>
      </c>
      <c r="D82" s="293"/>
      <c r="E82" s="63"/>
      <c r="F82" s="63"/>
      <c r="G82" s="63"/>
    </row>
    <row r="83" spans="1:7" x14ac:dyDescent="0.2">
      <c r="B83" s="66"/>
      <c r="C83" s="66"/>
      <c r="D83" s="65"/>
      <c r="E83" s="63"/>
      <c r="F83" s="63"/>
      <c r="G83" s="63"/>
    </row>
    <row r="84" spans="1:7" s="21" customFormat="1" x14ac:dyDescent="0.2">
      <c r="B84" s="66"/>
      <c r="C84" s="66"/>
      <c r="D84" s="65"/>
      <c r="E84" s="63"/>
      <c r="F84" s="63"/>
      <c r="G84" s="63"/>
    </row>
    <row r="88" spans="1:7" ht="13.9" hidden="1" x14ac:dyDescent="0.25"/>
    <row r="89" spans="1:7" ht="13.9" hidden="1" x14ac:dyDescent="0.25">
      <c r="B89" s="14" t="s">
        <v>63</v>
      </c>
      <c r="C89" s="15"/>
    </row>
    <row r="90" spans="1:7" ht="13.9" hidden="1" x14ac:dyDescent="0.25">
      <c r="B90" s="13" t="s">
        <v>28</v>
      </c>
    </row>
    <row r="91" spans="1:7" ht="13.9" hidden="1" x14ac:dyDescent="0.25">
      <c r="B91" s="13" t="s">
        <v>36</v>
      </c>
    </row>
    <row r="92" spans="1:7" ht="13.9" hidden="1" x14ac:dyDescent="0.25">
      <c r="B92" s="13" t="s">
        <v>37</v>
      </c>
    </row>
    <row r="93" spans="1:7" ht="13.9" hidden="1" x14ac:dyDescent="0.25">
      <c r="B93" s="1" t="s">
        <v>523</v>
      </c>
    </row>
  </sheetData>
  <sheetProtection sheet="1" objects="1" scenarios="1"/>
  <mergeCells count="9">
    <mergeCell ref="A77:D77"/>
    <mergeCell ref="B5:D5"/>
    <mergeCell ref="A1:D2"/>
    <mergeCell ref="A76:D76"/>
    <mergeCell ref="D12:F12"/>
    <mergeCell ref="D13:F13"/>
    <mergeCell ref="D18:F18"/>
    <mergeCell ref="D20:F20"/>
    <mergeCell ref="D21:F21"/>
  </mergeCells>
  <dataValidations count="1">
    <dataValidation type="list" allowBlank="1" showInputMessage="1" showErrorMessage="1" sqref="B90:B92 B9:B15 B18:B30 B73:B74 B33:B61">
      <formula1>neu</formula1>
    </dataValidation>
  </dataValidations>
  <pageMargins left="0.7" right="0.7" top="0.78740157499999996" bottom="0.78740157499999996" header="0.3" footer="0.3"/>
  <pageSetup paperSize="9" scale="75" fitToHeight="0" orientation="landscape" r:id="rId1"/>
  <rowBreaks count="1" manualBreakCount="1">
    <brk id="42"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C178"/>
  <sheetViews>
    <sheetView topLeftCell="A75" zoomScale="90" zoomScaleNormal="90" workbookViewId="0">
      <selection activeCell="D112" sqref="D112"/>
    </sheetView>
  </sheetViews>
  <sheetFormatPr baseColWidth="10" defaultColWidth="11.42578125" defaultRowHeight="15.75" customHeight="1" x14ac:dyDescent="0.25"/>
  <cols>
    <col min="1" max="1" width="11.42578125" style="19"/>
    <col min="2" max="2" width="61.42578125" style="19" customWidth="1"/>
    <col min="3" max="3" width="26.85546875" style="95" customWidth="1"/>
    <col min="4" max="5" width="24" style="95" customWidth="1"/>
    <col min="6" max="6" width="26" style="19" customWidth="1"/>
    <col min="7" max="7" width="13" style="19" customWidth="1"/>
    <col min="8" max="8" width="12.85546875" style="19" customWidth="1"/>
    <col min="9" max="16384" width="11.42578125" style="19"/>
  </cols>
  <sheetData>
    <row r="1" spans="1:55" ht="15.75" customHeight="1" x14ac:dyDescent="0.25">
      <c r="A1" s="320" t="s">
        <v>120</v>
      </c>
      <c r="B1" s="320"/>
      <c r="C1" s="320"/>
      <c r="D1" s="84"/>
      <c r="E1" s="84"/>
    </row>
    <row r="2" spans="1:55" ht="15.75" customHeight="1" x14ac:dyDescent="0.25">
      <c r="A2" s="320"/>
      <c r="B2" s="320"/>
      <c r="C2" s="320"/>
      <c r="D2" s="84"/>
      <c r="E2" s="84"/>
    </row>
    <row r="3" spans="1:55" ht="15.75" customHeight="1" x14ac:dyDescent="0.3">
      <c r="A3" s="9"/>
      <c r="B3" s="3"/>
      <c r="C3" s="84"/>
      <c r="D3" s="19"/>
      <c r="E3" s="19"/>
    </row>
    <row r="4" spans="1:55" s="46" customFormat="1" ht="15.75" customHeight="1" x14ac:dyDescent="0.3">
      <c r="A4" s="40" t="s">
        <v>135</v>
      </c>
      <c r="B4" s="40"/>
      <c r="C4" s="85"/>
      <c r="D4" s="19"/>
      <c r="E4" s="19"/>
      <c r="F4" s="19"/>
      <c r="G4" s="19"/>
      <c r="H4" s="19"/>
    </row>
    <row r="5" spans="1:55" s="46" customFormat="1" ht="15.75" customHeight="1" x14ac:dyDescent="0.3">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row>
    <row r="6" spans="1:55" s="46" customFormat="1" ht="40.5" customHeight="1" x14ac:dyDescent="0.25">
      <c r="A6" s="19"/>
      <c r="B6" s="19"/>
      <c r="C6" s="343" t="s">
        <v>543</v>
      </c>
      <c r="D6" s="344"/>
      <c r="E6" s="344"/>
      <c r="F6" s="344"/>
      <c r="G6" s="344"/>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row>
    <row r="7" spans="1:55" ht="15.75" customHeight="1" thickBot="1" x14ac:dyDescent="0.3">
      <c r="A7" s="21"/>
      <c r="B7" s="21"/>
      <c r="C7" s="86"/>
    </row>
    <row r="8" spans="1:55" ht="30.75" customHeight="1" thickBot="1" x14ac:dyDescent="0.3">
      <c r="A8" s="21"/>
      <c r="B8" s="39" t="s">
        <v>119</v>
      </c>
      <c r="C8" s="112" t="s">
        <v>480</v>
      </c>
      <c r="D8" s="99" t="s">
        <v>9</v>
      </c>
      <c r="E8" s="99"/>
      <c r="F8" s="21"/>
      <c r="G8" s="345" t="s">
        <v>544</v>
      </c>
      <c r="H8" s="346"/>
    </row>
    <row r="9" spans="1:55" ht="15.75" customHeight="1" thickBot="1" x14ac:dyDescent="0.3">
      <c r="A9" s="21"/>
      <c r="B9" s="10"/>
      <c r="C9" s="87"/>
      <c r="D9" s="86"/>
      <c r="E9" s="86"/>
      <c r="F9" s="21"/>
      <c r="G9" s="21"/>
    </row>
    <row r="10" spans="1:55" ht="15.75" customHeight="1" thickBot="1" x14ac:dyDescent="0.3">
      <c r="A10" s="349" t="s">
        <v>48</v>
      </c>
      <c r="B10" s="37" t="s">
        <v>49</v>
      </c>
      <c r="D10" s="98"/>
      <c r="E10" s="98"/>
      <c r="F10" s="100" t="s">
        <v>438</v>
      </c>
      <c r="G10" s="282">
        <v>2017</v>
      </c>
    </row>
    <row r="11" spans="1:55" ht="15.75" customHeight="1" x14ac:dyDescent="0.25">
      <c r="A11" s="350"/>
      <c r="B11" s="54" t="s">
        <v>64</v>
      </c>
      <c r="C11" s="260">
        <v>50000</v>
      </c>
      <c r="D11" s="86"/>
      <c r="E11" s="86"/>
      <c r="F11" s="21"/>
      <c r="G11" s="21"/>
    </row>
    <row r="12" spans="1:55" ht="15.75" customHeight="1" x14ac:dyDescent="0.25">
      <c r="A12" s="350"/>
      <c r="B12" s="55" t="s">
        <v>65</v>
      </c>
      <c r="C12" s="261">
        <v>3000</v>
      </c>
      <c r="D12" s="86"/>
      <c r="E12" s="86"/>
      <c r="G12" s="21"/>
    </row>
    <row r="13" spans="1:55" ht="15.75" customHeight="1" x14ac:dyDescent="0.25">
      <c r="A13" s="350"/>
      <c r="B13" s="47" t="s">
        <v>92</v>
      </c>
      <c r="C13" s="120">
        <f>SUM(C11:C12)</f>
        <v>53000</v>
      </c>
      <c r="D13" s="86"/>
      <c r="E13" s="86"/>
      <c r="F13" s="10"/>
      <c r="G13" s="21"/>
    </row>
    <row r="14" spans="1:55" ht="15.75" customHeight="1" thickBot="1" x14ac:dyDescent="0.3">
      <c r="A14" s="350"/>
      <c r="B14" s="22"/>
      <c r="C14" s="88"/>
      <c r="D14" s="86"/>
      <c r="E14" s="86"/>
      <c r="F14" s="10"/>
      <c r="G14" s="21"/>
    </row>
    <row r="15" spans="1:55" ht="15.75" customHeight="1" x14ac:dyDescent="0.25">
      <c r="A15" s="350"/>
      <c r="B15" s="37" t="s">
        <v>50</v>
      </c>
      <c r="C15" s="89"/>
      <c r="D15" s="194" t="s">
        <v>397</v>
      </c>
      <c r="E15" s="194"/>
      <c r="F15" s="195"/>
      <c r="G15" s="196"/>
      <c r="H15" s="195"/>
    </row>
    <row r="16" spans="1:55" ht="15" x14ac:dyDescent="0.25">
      <c r="A16" s="350"/>
      <c r="B16" s="55" t="s">
        <v>66</v>
      </c>
      <c r="C16" s="261">
        <v>70000</v>
      </c>
      <c r="D16" s="197" t="s">
        <v>421</v>
      </c>
      <c r="E16" s="197"/>
      <c r="F16" s="195"/>
      <c r="G16" s="196"/>
      <c r="H16" s="195"/>
    </row>
    <row r="17" spans="1:8" ht="15.75" customHeight="1" x14ac:dyDescent="0.25">
      <c r="A17" s="350"/>
      <c r="B17" s="55" t="s">
        <v>67</v>
      </c>
      <c r="C17" s="261">
        <v>10000</v>
      </c>
      <c r="D17" s="198" t="s">
        <v>111</v>
      </c>
      <c r="E17" s="198"/>
      <c r="F17" s="195"/>
      <c r="G17" s="196"/>
      <c r="H17" s="195"/>
    </row>
    <row r="18" spans="1:8" ht="15.75" customHeight="1" x14ac:dyDescent="0.25">
      <c r="A18" s="350"/>
      <c r="B18" s="55" t="s">
        <v>68</v>
      </c>
      <c r="C18" s="261">
        <v>1000</v>
      </c>
      <c r="D18" s="198" t="s">
        <v>111</v>
      </c>
      <c r="E18" s="198"/>
      <c r="F18" s="195"/>
      <c r="G18" s="196"/>
      <c r="H18" s="195"/>
    </row>
    <row r="19" spans="1:8" ht="15.75" customHeight="1" x14ac:dyDescent="0.25">
      <c r="A19" s="350"/>
      <c r="B19" s="55" t="s">
        <v>69</v>
      </c>
      <c r="C19" s="261">
        <v>1000</v>
      </c>
      <c r="D19" s="198" t="s">
        <v>111</v>
      </c>
      <c r="E19" s="198"/>
      <c r="F19" s="195"/>
      <c r="G19" s="196"/>
      <c r="H19" s="195"/>
    </row>
    <row r="20" spans="1:8" ht="15.75" customHeight="1" x14ac:dyDescent="0.25">
      <c r="A20" s="350"/>
      <c r="B20" s="55" t="s">
        <v>74</v>
      </c>
      <c r="C20" s="261">
        <v>1000</v>
      </c>
      <c r="D20" s="198" t="s">
        <v>185</v>
      </c>
      <c r="E20" s="198"/>
      <c r="F20" s="195"/>
      <c r="G20" s="196"/>
      <c r="H20" s="195"/>
    </row>
    <row r="21" spans="1:8" ht="15.75" customHeight="1" x14ac:dyDescent="0.25">
      <c r="A21" s="350"/>
      <c r="B21" s="55" t="s">
        <v>75</v>
      </c>
      <c r="C21" s="261">
        <v>1000</v>
      </c>
      <c r="D21" s="198" t="s">
        <v>186</v>
      </c>
      <c r="E21" s="198"/>
      <c r="F21" s="195"/>
      <c r="G21" s="196"/>
      <c r="H21" s="195"/>
    </row>
    <row r="22" spans="1:8" ht="15.75" customHeight="1" x14ac:dyDescent="0.25">
      <c r="A22" s="350"/>
      <c r="B22" s="55" t="s">
        <v>152</v>
      </c>
      <c r="C22" s="261">
        <v>1000</v>
      </c>
      <c r="D22" s="198" t="s">
        <v>186</v>
      </c>
      <c r="E22" s="198"/>
      <c r="F22" s="195"/>
      <c r="G22" s="196"/>
      <c r="H22" s="195"/>
    </row>
    <row r="23" spans="1:8" ht="15.75" customHeight="1" x14ac:dyDescent="0.25">
      <c r="A23" s="350"/>
      <c r="B23" s="55" t="s">
        <v>153</v>
      </c>
      <c r="C23" s="261">
        <v>1000</v>
      </c>
      <c r="D23" s="198" t="s">
        <v>111</v>
      </c>
      <c r="E23" s="198"/>
      <c r="F23" s="195"/>
      <c r="G23" s="196"/>
      <c r="H23" s="195"/>
    </row>
    <row r="24" spans="1:8" ht="15.75" customHeight="1" thickBot="1" x14ac:dyDescent="0.3">
      <c r="A24" s="350"/>
      <c r="B24" s="48" t="s">
        <v>166</v>
      </c>
      <c r="C24" s="120">
        <f>SUM(C16:C23)</f>
        <v>86000</v>
      </c>
      <c r="D24" s="199"/>
      <c r="E24" s="199"/>
      <c r="F24" s="195"/>
      <c r="G24" s="196"/>
      <c r="H24" s="195"/>
    </row>
    <row r="25" spans="1:8" ht="15.75" customHeight="1" thickBot="1" x14ac:dyDescent="0.3">
      <c r="A25" s="350"/>
      <c r="B25" s="22"/>
      <c r="C25" s="90"/>
      <c r="D25" s="198"/>
      <c r="E25" s="198"/>
      <c r="F25" s="195"/>
      <c r="G25" s="196"/>
      <c r="H25" s="195"/>
    </row>
    <row r="26" spans="1:8" ht="15.75" customHeight="1" thickBot="1" x14ac:dyDescent="0.3">
      <c r="A26" s="350"/>
      <c r="B26" s="36" t="s">
        <v>76</v>
      </c>
      <c r="C26" s="89"/>
      <c r="D26" s="198"/>
      <c r="E26" s="198"/>
      <c r="F26" s="195"/>
      <c r="G26" s="196"/>
      <c r="H26" s="195"/>
    </row>
    <row r="27" spans="1:8" ht="15.75" customHeight="1" x14ac:dyDescent="0.25">
      <c r="A27" s="350"/>
      <c r="B27" s="56" t="s">
        <v>165</v>
      </c>
      <c r="C27" s="261">
        <v>2000</v>
      </c>
      <c r="D27" s="198"/>
      <c r="E27" s="198"/>
      <c r="F27" s="195"/>
      <c r="G27" s="196"/>
      <c r="H27" s="195"/>
    </row>
    <row r="28" spans="1:8" ht="15.75" customHeight="1" x14ac:dyDescent="0.25">
      <c r="A28" s="350"/>
      <c r="B28" s="57" t="s">
        <v>73</v>
      </c>
      <c r="C28" s="263">
        <v>4000</v>
      </c>
      <c r="D28" s="195" t="s">
        <v>186</v>
      </c>
      <c r="E28" s="198"/>
      <c r="F28" s="195"/>
      <c r="G28" s="196"/>
      <c r="H28" s="195"/>
    </row>
    <row r="29" spans="1:8" ht="15.75" customHeight="1" x14ac:dyDescent="0.25">
      <c r="A29" s="350"/>
      <c r="B29" s="177" t="s">
        <v>70</v>
      </c>
      <c r="C29" s="262">
        <v>3000</v>
      </c>
      <c r="D29" s="339" t="s">
        <v>487</v>
      </c>
      <c r="E29" s="340"/>
      <c r="F29" s="340"/>
    </row>
    <row r="30" spans="1:8" ht="15.75" customHeight="1" x14ac:dyDescent="0.25">
      <c r="A30" s="350"/>
      <c r="B30" s="177" t="s">
        <v>71</v>
      </c>
      <c r="C30" s="262">
        <v>10000</v>
      </c>
      <c r="D30" s="339" t="s">
        <v>487</v>
      </c>
      <c r="E30" s="340"/>
      <c r="F30" s="340"/>
    </row>
    <row r="31" spans="1:8" ht="15.75" customHeight="1" x14ac:dyDescent="0.25">
      <c r="A31" s="350"/>
      <c r="B31" s="177" t="s">
        <v>72</v>
      </c>
      <c r="C31" s="262">
        <v>3000</v>
      </c>
      <c r="D31" s="339" t="s">
        <v>487</v>
      </c>
      <c r="E31" s="340"/>
      <c r="F31" s="340"/>
    </row>
    <row r="32" spans="1:8" ht="15.75" customHeight="1" x14ac:dyDescent="0.25">
      <c r="A32" s="350"/>
      <c r="B32" s="177" t="s">
        <v>151</v>
      </c>
      <c r="C32" s="262">
        <v>5000</v>
      </c>
      <c r="D32" s="339" t="s">
        <v>487</v>
      </c>
      <c r="E32" s="340"/>
      <c r="F32" s="340"/>
    </row>
    <row r="33" spans="1:10" ht="15.75" customHeight="1" thickBot="1" x14ac:dyDescent="0.3">
      <c r="A33" s="350"/>
      <c r="B33" s="48" t="s">
        <v>150</v>
      </c>
      <c r="C33" s="121">
        <f>SUM(C27:C32)</f>
        <v>27000</v>
      </c>
      <c r="D33" s="195"/>
      <c r="E33" s="195"/>
      <c r="F33" s="195"/>
    </row>
    <row r="34" spans="1:10" ht="15.75" customHeight="1" thickBot="1" x14ac:dyDescent="0.3">
      <c r="A34" s="350"/>
      <c r="B34" s="23"/>
      <c r="C34" s="88"/>
      <c r="D34" s="198"/>
      <c r="E34" s="198"/>
      <c r="F34" s="195"/>
    </row>
    <row r="35" spans="1:10" ht="15.75" customHeight="1" x14ac:dyDescent="0.25">
      <c r="A35" s="350"/>
      <c r="B35" s="37" t="s">
        <v>167</v>
      </c>
      <c r="C35" s="89"/>
      <c r="D35" s="198"/>
      <c r="E35" s="198"/>
      <c r="F35" s="195"/>
    </row>
    <row r="36" spans="1:10" ht="42.75" customHeight="1" x14ac:dyDescent="0.25">
      <c r="A36" s="350"/>
      <c r="B36" s="232" t="s">
        <v>167</v>
      </c>
      <c r="C36" s="263">
        <v>20000</v>
      </c>
      <c r="D36" s="341" t="s">
        <v>538</v>
      </c>
      <c r="E36" s="342"/>
      <c r="F36" s="342"/>
      <c r="G36" s="342"/>
      <c r="H36" s="342"/>
      <c r="I36" s="342"/>
      <c r="J36" s="342"/>
    </row>
    <row r="37" spans="1:10" ht="15.75" customHeight="1" thickBot="1" x14ac:dyDescent="0.3">
      <c r="A37" s="350"/>
      <c r="B37" s="48" t="s">
        <v>168</v>
      </c>
      <c r="C37" s="122">
        <f>C36</f>
        <v>20000</v>
      </c>
      <c r="D37" s="200"/>
      <c r="E37" s="200"/>
      <c r="F37" s="195"/>
      <c r="G37" s="196"/>
      <c r="H37" s="195"/>
    </row>
    <row r="38" spans="1:10" ht="15.75" customHeight="1" thickBot="1" x14ac:dyDescent="0.3">
      <c r="A38" s="350"/>
      <c r="B38" s="18"/>
      <c r="C38" s="88"/>
      <c r="D38" s="198"/>
      <c r="E38" s="198"/>
      <c r="F38" s="195"/>
      <c r="G38" s="196"/>
      <c r="H38" s="195"/>
    </row>
    <row r="39" spans="1:10" ht="15.75" customHeight="1" thickBot="1" x14ac:dyDescent="0.3">
      <c r="A39" s="350"/>
      <c r="B39" s="37" t="s">
        <v>51</v>
      </c>
      <c r="C39" s="88"/>
      <c r="D39" s="198"/>
      <c r="E39" s="198"/>
      <c r="F39" s="195"/>
      <c r="G39" s="196"/>
      <c r="H39" s="195"/>
    </row>
    <row r="40" spans="1:10" ht="15.75" customHeight="1" x14ac:dyDescent="0.25">
      <c r="A40" s="350"/>
      <c r="B40" s="54" t="s">
        <v>77</v>
      </c>
      <c r="C40" s="260">
        <v>2000</v>
      </c>
      <c r="D40" s="198" t="s">
        <v>155</v>
      </c>
      <c r="E40" s="198"/>
      <c r="F40" s="195"/>
      <c r="G40" s="196"/>
      <c r="H40" s="195"/>
    </row>
    <row r="41" spans="1:10" ht="15.75" customHeight="1" x14ac:dyDescent="0.25">
      <c r="A41" s="350"/>
      <c r="B41" s="56" t="s">
        <v>398</v>
      </c>
      <c r="C41" s="264">
        <v>30000</v>
      </c>
      <c r="D41" s="198"/>
      <c r="E41" s="198"/>
      <c r="F41" s="195"/>
      <c r="G41" s="196"/>
      <c r="H41" s="195"/>
    </row>
    <row r="42" spans="1:10" ht="15.75" customHeight="1" thickBot="1" x14ac:dyDescent="0.3">
      <c r="A42" s="350"/>
      <c r="B42" s="55" t="s">
        <v>154</v>
      </c>
      <c r="C42" s="122">
        <f>C41*0.04</f>
        <v>1200</v>
      </c>
      <c r="D42" s="198" t="s">
        <v>417</v>
      </c>
      <c r="E42" s="198"/>
      <c r="F42" s="195"/>
      <c r="G42" s="196"/>
      <c r="H42" s="195"/>
    </row>
    <row r="43" spans="1:10" ht="15.75" customHeight="1" thickBot="1" x14ac:dyDescent="0.3">
      <c r="A43" s="350"/>
      <c r="B43" s="48" t="s">
        <v>93</v>
      </c>
      <c r="C43" s="122">
        <f>C40+C42</f>
        <v>3200</v>
      </c>
      <c r="D43" s="198"/>
      <c r="E43" s="198"/>
      <c r="F43" s="175"/>
      <c r="G43" s="196"/>
      <c r="H43" s="195"/>
    </row>
    <row r="44" spans="1:10" ht="15.75" customHeight="1" thickBot="1" x14ac:dyDescent="0.3">
      <c r="A44" s="350"/>
      <c r="B44" s="18"/>
      <c r="C44" s="88"/>
      <c r="D44" s="198"/>
      <c r="E44" s="198"/>
      <c r="F44" s="175"/>
      <c r="G44" s="196"/>
      <c r="H44" s="195"/>
    </row>
    <row r="45" spans="1:10" ht="15.75" customHeight="1" thickBot="1" x14ac:dyDescent="0.3">
      <c r="A45" s="350"/>
      <c r="B45" s="37" t="s">
        <v>156</v>
      </c>
      <c r="C45" s="88"/>
      <c r="D45" s="198"/>
      <c r="E45" s="198"/>
      <c r="F45" s="195"/>
      <c r="G45" s="196"/>
      <c r="H45" s="195"/>
    </row>
    <row r="46" spans="1:10" ht="15.75" customHeight="1" x14ac:dyDescent="0.25">
      <c r="A46" s="350"/>
      <c r="B46" s="55" t="s">
        <v>78</v>
      </c>
      <c r="C46" s="260">
        <v>500</v>
      </c>
      <c r="D46" s="198"/>
      <c r="E46" s="198"/>
      <c r="F46" s="195"/>
      <c r="G46" s="196"/>
      <c r="H46" s="195"/>
    </row>
    <row r="47" spans="1:10" ht="15.75" customHeight="1" x14ac:dyDescent="0.25">
      <c r="A47" s="350"/>
      <c r="B47" s="57" t="s">
        <v>79</v>
      </c>
      <c r="C47" s="261">
        <v>500</v>
      </c>
      <c r="D47" s="198"/>
      <c r="E47" s="198"/>
      <c r="F47" s="195"/>
      <c r="G47" s="196"/>
      <c r="H47" s="195"/>
    </row>
    <row r="48" spans="1:10" ht="15.75" customHeight="1" x14ac:dyDescent="0.25">
      <c r="A48" s="350"/>
      <c r="B48" s="55" t="s">
        <v>80</v>
      </c>
      <c r="C48" s="261">
        <v>500</v>
      </c>
      <c r="D48" s="198"/>
      <c r="E48" s="198"/>
      <c r="F48" s="201"/>
      <c r="G48" s="196"/>
      <c r="H48" s="195"/>
    </row>
    <row r="49" spans="1:8" ht="15.75" customHeight="1" x14ac:dyDescent="0.25">
      <c r="A49" s="350"/>
      <c r="B49" s="57" t="s">
        <v>83</v>
      </c>
      <c r="C49" s="261">
        <v>1000</v>
      </c>
      <c r="D49" s="198"/>
      <c r="E49" s="198"/>
      <c r="F49" s="175"/>
      <c r="G49" s="196"/>
      <c r="H49" s="195"/>
    </row>
    <row r="50" spans="1:8" ht="15.75" customHeight="1" x14ac:dyDescent="0.25">
      <c r="A50" s="350"/>
      <c r="B50" s="57" t="s">
        <v>84</v>
      </c>
      <c r="C50" s="261">
        <v>1000</v>
      </c>
      <c r="D50" s="198"/>
      <c r="E50" s="198"/>
      <c r="F50" s="202"/>
      <c r="G50" s="196"/>
      <c r="H50" s="195"/>
    </row>
    <row r="51" spans="1:8" ht="15.75" customHeight="1" x14ac:dyDescent="0.25">
      <c r="A51" s="350"/>
      <c r="B51" s="57" t="s">
        <v>85</v>
      </c>
      <c r="C51" s="261">
        <v>1000</v>
      </c>
      <c r="D51" s="194"/>
      <c r="E51" s="194"/>
      <c r="F51" s="202"/>
      <c r="G51" s="196"/>
      <c r="H51" s="195"/>
    </row>
    <row r="52" spans="1:8" ht="15.75" customHeight="1" thickBot="1" x14ac:dyDescent="0.3">
      <c r="A52" s="350"/>
      <c r="B52" s="57" t="s">
        <v>396</v>
      </c>
      <c r="C52" s="261">
        <v>2000</v>
      </c>
      <c r="D52" s="194"/>
      <c r="E52" s="194"/>
      <c r="F52" s="202"/>
      <c r="G52" s="196"/>
      <c r="H52" s="195"/>
    </row>
    <row r="53" spans="1:8" ht="15.75" customHeight="1" thickBot="1" x14ac:dyDescent="0.3">
      <c r="A53" s="350"/>
      <c r="B53" s="36" t="s">
        <v>157</v>
      </c>
      <c r="C53" s="122">
        <f>SUM(C46:C52)</f>
        <v>6500</v>
      </c>
      <c r="D53" s="194"/>
      <c r="E53" s="194"/>
      <c r="F53" s="175"/>
      <c r="G53" s="196"/>
      <c r="H53" s="195"/>
    </row>
    <row r="54" spans="1:8" ht="15.75" customHeight="1" thickBot="1" x14ac:dyDescent="0.3">
      <c r="A54" s="350"/>
      <c r="B54" s="24"/>
      <c r="C54" s="91"/>
      <c r="D54" s="194"/>
      <c r="E54" s="194"/>
      <c r="F54" s="196"/>
      <c r="G54" s="196"/>
      <c r="H54" s="195"/>
    </row>
    <row r="55" spans="1:8" ht="15.75" customHeight="1" thickBot="1" x14ac:dyDescent="0.3">
      <c r="A55" s="350"/>
      <c r="B55" s="37" t="s">
        <v>91</v>
      </c>
      <c r="C55" s="91"/>
      <c r="D55" s="194"/>
      <c r="E55" s="194"/>
      <c r="F55" s="196"/>
      <c r="G55" s="196"/>
      <c r="H55" s="195"/>
    </row>
    <row r="56" spans="1:8" ht="15.75" customHeight="1" x14ac:dyDescent="0.25">
      <c r="A56" s="350"/>
      <c r="B56" s="55" t="s">
        <v>56</v>
      </c>
      <c r="C56" s="265">
        <v>2000</v>
      </c>
      <c r="D56" s="194"/>
      <c r="E56" s="194"/>
      <c r="F56" s="196"/>
      <c r="G56" s="196"/>
      <c r="H56" s="195"/>
    </row>
    <row r="57" spans="1:8" ht="15.75" customHeight="1" thickBot="1" x14ac:dyDescent="0.3">
      <c r="A57" s="350"/>
      <c r="B57" s="47" t="s">
        <v>107</v>
      </c>
      <c r="C57" s="122">
        <f>C56</f>
        <v>2000</v>
      </c>
      <c r="D57" s="194"/>
      <c r="E57" s="194"/>
      <c r="F57" s="196"/>
      <c r="G57" s="196"/>
      <c r="H57" s="195"/>
    </row>
    <row r="58" spans="1:8" ht="15.75" customHeight="1" thickBot="1" x14ac:dyDescent="0.3">
      <c r="A58" s="350"/>
      <c r="B58" s="25"/>
      <c r="C58" s="91"/>
      <c r="D58" s="194"/>
      <c r="E58" s="194"/>
      <c r="F58" s="196"/>
      <c r="G58" s="196"/>
      <c r="H58" s="195"/>
    </row>
    <row r="59" spans="1:8" ht="15.75" customHeight="1" thickBot="1" x14ac:dyDescent="0.3">
      <c r="A59" s="351"/>
      <c r="B59" s="41" t="s">
        <v>108</v>
      </c>
      <c r="C59" s="123">
        <f>C13+C24+C33+C37+C43+C53+C57</f>
        <v>197700</v>
      </c>
      <c r="D59" s="198"/>
      <c r="E59" s="198"/>
      <c r="F59" s="196"/>
      <c r="G59" s="196"/>
      <c r="H59" s="195"/>
    </row>
    <row r="60" spans="1:8" ht="15.75" customHeight="1" x14ac:dyDescent="0.25">
      <c r="A60" s="21"/>
      <c r="B60" s="21"/>
      <c r="C60" s="92"/>
      <c r="D60" s="198"/>
      <c r="E60" s="198"/>
      <c r="F60" s="196"/>
      <c r="G60" s="196"/>
      <c r="H60" s="195"/>
    </row>
    <row r="61" spans="1:8" ht="15.75" customHeight="1" thickBot="1" x14ac:dyDescent="0.3">
      <c r="A61" s="21"/>
      <c r="B61" s="21"/>
      <c r="C61" s="86"/>
      <c r="D61" s="198"/>
      <c r="E61" s="198"/>
      <c r="F61" s="196"/>
      <c r="G61" s="196"/>
      <c r="H61" s="195"/>
    </row>
    <row r="62" spans="1:8" ht="15.75" customHeight="1" thickBot="1" x14ac:dyDescent="0.3">
      <c r="A62" s="349" t="s">
        <v>169</v>
      </c>
      <c r="B62" s="37" t="s">
        <v>104</v>
      </c>
      <c r="C62" s="86"/>
      <c r="D62" s="198" t="s">
        <v>187</v>
      </c>
      <c r="E62" s="198"/>
      <c r="F62" s="196"/>
      <c r="G62" s="196"/>
      <c r="H62" s="195"/>
    </row>
    <row r="63" spans="1:8" ht="15.75" customHeight="1" x14ac:dyDescent="0.25">
      <c r="A63" s="352"/>
      <c r="B63" s="54" t="s">
        <v>55</v>
      </c>
      <c r="C63" s="260">
        <v>1000</v>
      </c>
      <c r="D63" s="198"/>
      <c r="E63" s="198"/>
      <c r="F63" s="196"/>
      <c r="G63" s="196"/>
      <c r="H63" s="195"/>
    </row>
    <row r="64" spans="1:8" ht="15.75" customHeight="1" x14ac:dyDescent="0.25">
      <c r="A64" s="352"/>
      <c r="B64" s="55" t="s">
        <v>97</v>
      </c>
      <c r="C64" s="261">
        <v>1000</v>
      </c>
      <c r="D64" s="198"/>
      <c r="E64" s="198"/>
      <c r="F64" s="196"/>
      <c r="G64" s="196"/>
      <c r="H64" s="195"/>
    </row>
    <row r="65" spans="1:8" ht="15.75" customHeight="1" x14ac:dyDescent="0.25">
      <c r="A65" s="352"/>
      <c r="B65" s="55" t="s">
        <v>96</v>
      </c>
      <c r="C65" s="261">
        <v>800</v>
      </c>
      <c r="D65" s="198"/>
      <c r="E65" s="198"/>
      <c r="F65" s="196"/>
      <c r="G65" s="196"/>
      <c r="H65" s="195"/>
    </row>
    <row r="66" spans="1:8" ht="15.75" customHeight="1" x14ac:dyDescent="0.25">
      <c r="A66" s="352"/>
      <c r="B66" s="55" t="s">
        <v>98</v>
      </c>
      <c r="C66" s="261">
        <v>4000</v>
      </c>
      <c r="D66" s="198"/>
      <c r="E66" s="198"/>
      <c r="F66" s="196"/>
      <c r="G66" s="196"/>
      <c r="H66" s="195"/>
    </row>
    <row r="67" spans="1:8" ht="15.75" customHeight="1" x14ac:dyDescent="0.25">
      <c r="A67" s="352"/>
      <c r="B67" s="55" t="s">
        <v>95</v>
      </c>
      <c r="C67" s="261">
        <v>2000</v>
      </c>
      <c r="D67" s="198"/>
      <c r="E67" s="198"/>
      <c r="F67" s="196"/>
      <c r="G67" s="196"/>
      <c r="H67" s="195"/>
    </row>
    <row r="68" spans="1:8" ht="15.75" customHeight="1" x14ac:dyDescent="0.25">
      <c r="A68" s="352"/>
      <c r="B68" s="55" t="s">
        <v>99</v>
      </c>
      <c r="C68" s="261">
        <v>2000</v>
      </c>
      <c r="D68" s="194"/>
      <c r="E68" s="194"/>
      <c r="F68" s="196"/>
      <c r="G68" s="196"/>
      <c r="H68" s="195"/>
    </row>
    <row r="69" spans="1:8" ht="15.75" customHeight="1" x14ac:dyDescent="0.25">
      <c r="A69" s="352"/>
      <c r="B69" s="55" t="s">
        <v>105</v>
      </c>
      <c r="C69" s="261">
        <v>1000</v>
      </c>
      <c r="D69" s="198"/>
      <c r="E69" s="198"/>
      <c r="F69" s="196"/>
      <c r="G69" s="196"/>
      <c r="H69" s="195"/>
    </row>
    <row r="70" spans="1:8" ht="15.75" customHeight="1" x14ac:dyDescent="0.25">
      <c r="A70" s="352"/>
      <c r="B70" s="55" t="s">
        <v>100</v>
      </c>
      <c r="C70" s="261">
        <v>2000</v>
      </c>
      <c r="D70" s="198" t="s">
        <v>556</v>
      </c>
      <c r="E70" s="198"/>
      <c r="F70" s="196"/>
      <c r="G70" s="196"/>
      <c r="H70" s="195"/>
    </row>
    <row r="71" spans="1:8" ht="15.75" customHeight="1" x14ac:dyDescent="0.25">
      <c r="A71" s="352"/>
      <c r="B71" s="55" t="s">
        <v>54</v>
      </c>
      <c r="C71" s="261">
        <v>500</v>
      </c>
      <c r="D71" s="194"/>
      <c r="E71" s="194"/>
      <c r="F71" s="196"/>
      <c r="G71" s="196"/>
      <c r="H71" s="195"/>
    </row>
    <row r="72" spans="1:8" ht="15.75" customHeight="1" x14ac:dyDescent="0.25">
      <c r="A72" s="352"/>
      <c r="B72" s="55" t="s">
        <v>88</v>
      </c>
      <c r="C72" s="261">
        <v>1000</v>
      </c>
      <c r="D72" s="198"/>
      <c r="E72" s="198"/>
      <c r="F72" s="196"/>
      <c r="G72" s="196"/>
      <c r="H72" s="195"/>
    </row>
    <row r="73" spans="1:8" ht="15.75" customHeight="1" x14ac:dyDescent="0.25">
      <c r="A73" s="352"/>
      <c r="B73" s="55" t="s">
        <v>101</v>
      </c>
      <c r="C73" s="261">
        <v>800</v>
      </c>
      <c r="D73" s="198"/>
      <c r="E73" s="198"/>
      <c r="F73" s="196"/>
      <c r="G73" s="196"/>
      <c r="H73" s="195"/>
    </row>
    <row r="74" spans="1:8" ht="15.75" customHeight="1" x14ac:dyDescent="0.25">
      <c r="A74" s="352"/>
      <c r="B74" s="55" t="s">
        <v>102</v>
      </c>
      <c r="C74" s="261">
        <v>1000</v>
      </c>
      <c r="D74" s="198"/>
      <c r="E74" s="198"/>
      <c r="F74" s="196"/>
      <c r="G74" s="196"/>
      <c r="H74" s="195"/>
    </row>
    <row r="75" spans="1:8" ht="15.75" customHeight="1" x14ac:dyDescent="0.25">
      <c r="A75" s="352"/>
      <c r="B75" s="55" t="s">
        <v>103</v>
      </c>
      <c r="C75" s="261">
        <v>1000</v>
      </c>
      <c r="D75" s="198" t="s">
        <v>162</v>
      </c>
      <c r="E75" s="198"/>
      <c r="F75" s="196"/>
      <c r="G75" s="196"/>
      <c r="H75" s="195"/>
    </row>
    <row r="76" spans="1:8" ht="15.75" customHeight="1" x14ac:dyDescent="0.25">
      <c r="A76" s="352"/>
      <c r="B76" s="55" t="s">
        <v>90</v>
      </c>
      <c r="C76" s="261">
        <v>3000</v>
      </c>
      <c r="D76" s="198"/>
      <c r="E76" s="198"/>
      <c r="F76" s="196"/>
      <c r="G76" s="196"/>
      <c r="H76" s="195"/>
    </row>
    <row r="77" spans="1:8" ht="15.75" customHeight="1" thickBot="1" x14ac:dyDescent="0.3">
      <c r="A77" s="352"/>
      <c r="B77" s="58" t="s">
        <v>160</v>
      </c>
      <c r="C77" s="266">
        <v>3000</v>
      </c>
      <c r="D77" s="198"/>
      <c r="E77" s="198"/>
      <c r="F77" s="196"/>
      <c r="G77" s="196"/>
      <c r="H77" s="195"/>
    </row>
    <row r="78" spans="1:8" ht="15.75" customHeight="1" thickBot="1" x14ac:dyDescent="0.3">
      <c r="A78" s="352"/>
      <c r="B78" s="36" t="s">
        <v>94</v>
      </c>
      <c r="C78" s="123">
        <f>SUM(C63:C77)</f>
        <v>24100</v>
      </c>
      <c r="D78" s="198"/>
      <c r="E78" s="198"/>
      <c r="F78" s="196"/>
      <c r="G78" s="196"/>
      <c r="H78" s="195"/>
    </row>
    <row r="79" spans="1:8" ht="15.75" customHeight="1" thickBot="1" x14ac:dyDescent="0.3">
      <c r="A79" s="352"/>
      <c r="B79" s="26"/>
      <c r="C79" s="93"/>
      <c r="D79" s="198"/>
      <c r="E79" s="198"/>
      <c r="F79" s="196"/>
      <c r="G79" s="196"/>
      <c r="H79" s="195"/>
    </row>
    <row r="80" spans="1:8" ht="15.75" customHeight="1" thickBot="1" x14ac:dyDescent="0.3">
      <c r="A80" s="352"/>
      <c r="B80" s="37" t="s">
        <v>86</v>
      </c>
      <c r="C80" s="88"/>
      <c r="D80" s="198" t="s">
        <v>172</v>
      </c>
      <c r="E80" s="198"/>
      <c r="F80" s="196"/>
      <c r="G80" s="196"/>
      <c r="H80" s="195"/>
    </row>
    <row r="81" spans="1:9" s="17" customFormat="1" ht="15.75" customHeight="1" x14ac:dyDescent="0.25">
      <c r="A81" s="350"/>
      <c r="B81" s="54" t="s">
        <v>163</v>
      </c>
      <c r="C81" s="260">
        <v>500</v>
      </c>
      <c r="D81" s="203"/>
      <c r="E81" s="203"/>
      <c r="F81" s="204"/>
      <c r="G81" s="204"/>
      <c r="H81" s="205"/>
    </row>
    <row r="82" spans="1:9" ht="15.75" customHeight="1" x14ac:dyDescent="0.25">
      <c r="A82" s="350"/>
      <c r="B82" s="57" t="s">
        <v>53</v>
      </c>
      <c r="C82" s="267">
        <v>500</v>
      </c>
      <c r="D82" s="198"/>
      <c r="E82" s="198"/>
      <c r="F82" s="196"/>
      <c r="G82" s="196"/>
      <c r="H82" s="195"/>
    </row>
    <row r="83" spans="1:9" ht="15.75" customHeight="1" x14ac:dyDescent="0.25">
      <c r="A83" s="350"/>
      <c r="B83" s="55" t="s">
        <v>87</v>
      </c>
      <c r="C83" s="261">
        <v>1000</v>
      </c>
      <c r="D83" s="198"/>
      <c r="E83" s="198"/>
      <c r="F83" s="196"/>
      <c r="G83" s="196"/>
      <c r="H83" s="195"/>
    </row>
    <row r="84" spans="1:9" ht="15.75" customHeight="1" x14ac:dyDescent="0.25">
      <c r="A84" s="350"/>
      <c r="B84" s="55" t="s">
        <v>89</v>
      </c>
      <c r="C84" s="261">
        <v>1000</v>
      </c>
      <c r="D84" s="198"/>
      <c r="E84" s="198"/>
      <c r="F84" s="196"/>
      <c r="G84" s="196"/>
      <c r="H84" s="195"/>
    </row>
    <row r="85" spans="1:9" ht="15.75" customHeight="1" thickBot="1" x14ac:dyDescent="0.3">
      <c r="A85" s="350"/>
      <c r="B85" s="49" t="s">
        <v>86</v>
      </c>
      <c r="C85" s="124">
        <f>SUM(C81:C84)</f>
        <v>3000</v>
      </c>
      <c r="D85" s="198"/>
      <c r="E85" s="198"/>
      <c r="F85" s="196"/>
      <c r="G85" s="196"/>
      <c r="H85" s="195"/>
    </row>
    <row r="86" spans="1:9" ht="15.75" customHeight="1" x14ac:dyDescent="0.25">
      <c r="A86" s="352"/>
      <c r="B86" s="18"/>
      <c r="C86" s="94"/>
      <c r="D86" s="198"/>
      <c r="E86" s="198"/>
      <c r="F86" s="196"/>
      <c r="G86" s="196"/>
      <c r="H86" s="195"/>
    </row>
    <row r="87" spans="1:9" ht="15.75" customHeight="1" thickBot="1" x14ac:dyDescent="0.3">
      <c r="A87" s="353"/>
      <c r="B87" s="48" t="s">
        <v>173</v>
      </c>
      <c r="C87" s="122">
        <f>C78+C85</f>
        <v>27100</v>
      </c>
      <c r="D87" s="198"/>
      <c r="E87" s="198"/>
      <c r="F87" s="196"/>
      <c r="G87" s="196"/>
      <c r="H87" s="195"/>
    </row>
    <row r="88" spans="1:9" ht="15.75" customHeight="1" x14ac:dyDescent="0.25">
      <c r="A88" s="21"/>
      <c r="B88" s="21"/>
      <c r="C88" s="92"/>
      <c r="D88" s="198"/>
      <c r="E88" s="198"/>
      <c r="F88" s="196"/>
      <c r="G88" s="196"/>
      <c r="H88" s="195"/>
    </row>
    <row r="89" spans="1:9" ht="15.75" customHeight="1" thickBot="1" x14ac:dyDescent="0.3">
      <c r="A89" s="21"/>
      <c r="B89" s="21"/>
      <c r="C89" s="92"/>
      <c r="D89" s="198"/>
      <c r="E89" s="198"/>
      <c r="F89" s="196"/>
      <c r="G89" s="196"/>
      <c r="H89" s="195"/>
    </row>
    <row r="90" spans="1:9" ht="44.25" customHeight="1" x14ac:dyDescent="0.25">
      <c r="A90" s="354" t="s">
        <v>116</v>
      </c>
      <c r="B90" s="34" t="s">
        <v>110</v>
      </c>
      <c r="C90" s="269">
        <v>1200</v>
      </c>
      <c r="D90" s="360" t="s">
        <v>547</v>
      </c>
      <c r="E90" s="361"/>
      <c r="F90" s="361"/>
      <c r="G90" s="361"/>
      <c r="H90" s="361"/>
      <c r="I90" s="361"/>
    </row>
    <row r="91" spans="1:9" ht="15.75" customHeight="1" x14ac:dyDescent="0.25">
      <c r="A91" s="355"/>
      <c r="B91" s="59" t="s">
        <v>565</v>
      </c>
      <c r="C91" s="268">
        <f>C90*('2. Flächenzuordnung'!C15/'2. Flächenzuordnung'!B81)</f>
        <v>613.89096340552658</v>
      </c>
      <c r="D91" s="200"/>
      <c r="E91" s="200"/>
      <c r="F91" s="195"/>
      <c r="G91" s="196"/>
      <c r="H91" s="195"/>
    </row>
    <row r="92" spans="1:9" ht="15.75" customHeight="1" x14ac:dyDescent="0.25">
      <c r="A92" s="355"/>
      <c r="B92" s="178" t="s">
        <v>158</v>
      </c>
      <c r="C92" s="268">
        <f>C90*('2. Flächenzuordnung'!C30/'2. Flächenzuordnung'!B81)</f>
        <v>237.49066467513069</v>
      </c>
      <c r="D92" s="179" t="s">
        <v>420</v>
      </c>
      <c r="E92" s="179"/>
      <c r="F92" s="195"/>
      <c r="G92" s="196"/>
      <c r="H92" s="195"/>
    </row>
    <row r="93" spans="1:9" ht="15.75" customHeight="1" x14ac:dyDescent="0.25">
      <c r="A93" s="355"/>
      <c r="B93" s="59" t="s">
        <v>159</v>
      </c>
      <c r="C93" s="268">
        <f>C90*('2. Flächenzuordnung'!C60/'2. Flächenzuordnung'!B81)</f>
        <v>348.61837191934279</v>
      </c>
      <c r="D93" s="198"/>
      <c r="E93" s="198"/>
      <c r="F93" s="195"/>
      <c r="G93" s="196"/>
      <c r="H93" s="195"/>
    </row>
    <row r="94" spans="1:9" ht="15.75" customHeight="1" thickBot="1" x14ac:dyDescent="0.3">
      <c r="A94" s="356"/>
      <c r="B94" s="50" t="s">
        <v>112</v>
      </c>
      <c r="C94" s="122">
        <f>SUM(C91:C93)</f>
        <v>1200</v>
      </c>
      <c r="D94" s="198"/>
      <c r="E94" s="198"/>
      <c r="F94" s="195"/>
      <c r="G94" s="196"/>
      <c r="H94" s="195"/>
    </row>
    <row r="95" spans="1:9" ht="15.75" customHeight="1" thickBot="1" x14ac:dyDescent="0.3">
      <c r="A95" s="356"/>
      <c r="B95" s="21"/>
      <c r="C95" s="92"/>
      <c r="D95" s="198"/>
      <c r="E95" s="198"/>
      <c r="F95" s="195"/>
      <c r="G95" s="196"/>
      <c r="H95" s="195"/>
    </row>
    <row r="96" spans="1:9" ht="15.75" customHeight="1" thickBot="1" x14ac:dyDescent="0.3">
      <c r="A96" s="356"/>
      <c r="B96" s="51" t="s">
        <v>113</v>
      </c>
      <c r="C96" s="92"/>
      <c r="D96" s="198"/>
      <c r="E96" s="198"/>
      <c r="F96" s="195"/>
      <c r="G96" s="196"/>
      <c r="H96" s="195"/>
    </row>
    <row r="97" spans="1:8" ht="15.75" customHeight="1" x14ac:dyDescent="0.25">
      <c r="A97" s="356"/>
      <c r="B97" s="60" t="s">
        <v>82</v>
      </c>
      <c r="C97" s="260">
        <v>2000</v>
      </c>
      <c r="D97" s="198"/>
      <c r="E97" s="198"/>
      <c r="F97" s="195"/>
      <c r="G97" s="196"/>
      <c r="H97" s="195"/>
    </row>
    <row r="98" spans="1:8" ht="15.75" customHeight="1" thickBot="1" x14ac:dyDescent="0.3">
      <c r="A98" s="357"/>
      <c r="B98" s="50" t="s">
        <v>114</v>
      </c>
      <c r="C98" s="122">
        <f>SUM(C97)</f>
        <v>2000</v>
      </c>
      <c r="D98" s="198"/>
      <c r="E98" s="198"/>
      <c r="F98" s="195"/>
      <c r="G98" s="196"/>
      <c r="H98" s="195"/>
    </row>
    <row r="99" spans="1:8" ht="15.75" customHeight="1" x14ac:dyDescent="0.25">
      <c r="A99" s="20"/>
      <c r="B99" s="21"/>
      <c r="C99" s="86"/>
      <c r="D99" s="198"/>
      <c r="E99" s="198"/>
      <c r="F99" s="195"/>
      <c r="G99" s="196"/>
      <c r="H99" s="195"/>
    </row>
    <row r="100" spans="1:8" ht="15.75" customHeight="1" thickBot="1" x14ac:dyDescent="0.3">
      <c r="A100" s="20"/>
      <c r="B100" s="20"/>
      <c r="C100" s="86"/>
      <c r="D100" s="198"/>
      <c r="E100" s="198"/>
      <c r="F100" s="195"/>
      <c r="G100" s="196"/>
      <c r="H100" s="195"/>
    </row>
    <row r="101" spans="1:8" ht="15.75" customHeight="1" thickBot="1" x14ac:dyDescent="0.3">
      <c r="A101" s="349" t="s">
        <v>109</v>
      </c>
      <c r="B101" s="52" t="s">
        <v>419</v>
      </c>
      <c r="C101" s="86"/>
      <c r="D101" s="198"/>
      <c r="E101" s="198"/>
      <c r="F101" s="195"/>
      <c r="G101" s="196"/>
      <c r="H101" s="195"/>
    </row>
    <row r="102" spans="1:8" ht="15.75" customHeight="1" x14ac:dyDescent="0.25">
      <c r="A102" s="352"/>
      <c r="B102" s="178" t="s">
        <v>161</v>
      </c>
      <c r="C102" s="262">
        <v>1000</v>
      </c>
      <c r="D102" s="179" t="s">
        <v>420</v>
      </c>
      <c r="E102" s="179"/>
      <c r="F102" s="195"/>
      <c r="G102" s="196"/>
      <c r="H102" s="195"/>
    </row>
    <row r="103" spans="1:8" ht="15.75" customHeight="1" x14ac:dyDescent="0.25">
      <c r="A103" s="352"/>
      <c r="B103" s="178" t="s">
        <v>400</v>
      </c>
      <c r="C103" s="262">
        <v>7000</v>
      </c>
      <c r="D103" s="179" t="s">
        <v>420</v>
      </c>
      <c r="E103" s="179"/>
      <c r="F103" s="195"/>
      <c r="G103" s="196"/>
      <c r="H103" s="195"/>
    </row>
    <row r="104" spans="1:8" ht="15.75" customHeight="1" x14ac:dyDescent="0.25">
      <c r="A104" s="352"/>
      <c r="B104" s="53" t="s">
        <v>106</v>
      </c>
      <c r="C104" s="125">
        <f>SUM(C102:C103)</f>
        <v>8000</v>
      </c>
      <c r="D104" s="198"/>
      <c r="E104" s="198"/>
      <c r="F104" s="195"/>
      <c r="G104" s="196"/>
      <c r="H104" s="195"/>
    </row>
    <row r="105" spans="1:8" ht="15.75" customHeight="1" thickBot="1" x14ac:dyDescent="0.3">
      <c r="A105" s="352"/>
      <c r="B105" s="16"/>
      <c r="C105" s="86"/>
      <c r="D105" s="200"/>
      <c r="E105" s="200"/>
      <c r="F105" s="195"/>
      <c r="G105" s="196"/>
      <c r="H105" s="195"/>
    </row>
    <row r="106" spans="1:8" ht="15.75" customHeight="1" thickBot="1" x14ac:dyDescent="0.3">
      <c r="A106" s="352"/>
      <c r="B106" s="51" t="s">
        <v>81</v>
      </c>
      <c r="C106" s="86"/>
      <c r="D106" s="198"/>
      <c r="E106" s="198"/>
      <c r="F106" s="196"/>
      <c r="G106" s="196"/>
      <c r="H106" s="195"/>
    </row>
    <row r="107" spans="1:8" ht="30" customHeight="1" x14ac:dyDescent="0.25">
      <c r="A107" s="352"/>
      <c r="B107" s="119" t="s">
        <v>170</v>
      </c>
      <c r="C107" s="270">
        <v>800</v>
      </c>
      <c r="D107" s="198" t="s">
        <v>418</v>
      </c>
      <c r="E107" s="198"/>
      <c r="F107" s="196"/>
      <c r="G107" s="196"/>
      <c r="H107" s="195"/>
    </row>
    <row r="108" spans="1:8" ht="15.75" customHeight="1" thickBot="1" x14ac:dyDescent="0.3">
      <c r="A108" s="352"/>
      <c r="D108" s="86"/>
      <c r="E108" s="86"/>
      <c r="F108" s="21"/>
      <c r="G108" s="21"/>
    </row>
    <row r="109" spans="1:8" ht="15.75" customHeight="1" thickBot="1" x14ac:dyDescent="0.3">
      <c r="A109" s="353"/>
      <c r="B109" s="35" t="s">
        <v>171</v>
      </c>
      <c r="C109" s="126">
        <f>C104+C107</f>
        <v>8800</v>
      </c>
      <c r="D109" s="98"/>
      <c r="E109" s="98"/>
      <c r="F109" s="21"/>
      <c r="G109" s="21"/>
    </row>
    <row r="110" spans="1:8" ht="15.75" customHeight="1" x14ac:dyDescent="0.25">
      <c r="A110" s="20"/>
      <c r="B110" s="21"/>
      <c r="C110" s="86"/>
      <c r="D110" s="86"/>
      <c r="E110" s="86"/>
      <c r="F110" s="21"/>
      <c r="G110" s="21"/>
    </row>
    <row r="111" spans="1:8" ht="15.75" customHeight="1" x14ac:dyDescent="0.25">
      <c r="A111" s="20"/>
      <c r="B111" s="21"/>
      <c r="C111" s="86"/>
      <c r="D111" s="86"/>
      <c r="E111" s="86"/>
      <c r="F111" s="21"/>
      <c r="G111" s="21"/>
    </row>
    <row r="112" spans="1:8" ht="15.75" customHeight="1" thickBot="1" x14ac:dyDescent="0.3">
      <c r="A112" s="69"/>
      <c r="B112" s="21"/>
      <c r="C112" s="86"/>
      <c r="D112" s="86"/>
      <c r="E112" s="19"/>
      <c r="F112" s="21"/>
      <c r="G112" s="21"/>
    </row>
    <row r="113" spans="1:7" ht="18" x14ac:dyDescent="0.25">
      <c r="A113" s="69"/>
      <c r="B113" s="79" t="s">
        <v>446</v>
      </c>
      <c r="C113" s="96" t="s">
        <v>57</v>
      </c>
      <c r="D113" s="96" t="s">
        <v>115</v>
      </c>
      <c r="E113" s="19"/>
      <c r="F113" s="21"/>
      <c r="G113" s="21"/>
    </row>
    <row r="114" spans="1:7" thickBot="1" x14ac:dyDescent="0.3">
      <c r="A114" s="69"/>
      <c r="B114" s="21"/>
      <c r="C114" s="92"/>
      <c r="D114" s="92"/>
      <c r="E114" s="19"/>
      <c r="F114" s="21"/>
      <c r="G114" s="21"/>
    </row>
    <row r="115" spans="1:7" ht="15.75" customHeight="1" thickBot="1" x14ac:dyDescent="0.3">
      <c r="A115" s="69"/>
      <c r="B115" s="132" t="s">
        <v>199</v>
      </c>
      <c r="C115" s="133">
        <f>C13+C24+C33+C37+C43+C53+C57</f>
        <v>197700</v>
      </c>
      <c r="D115" s="134">
        <f>C115/'1. Datenerfassung'!B22/12</f>
        <v>686.45833333333337</v>
      </c>
      <c r="E115" s="19"/>
      <c r="F115" s="21"/>
      <c r="G115" s="21"/>
    </row>
    <row r="116" spans="1:7" ht="15.75" customHeight="1" thickBot="1" x14ac:dyDescent="0.3">
      <c r="A116" s="69"/>
      <c r="B116" s="127" t="s">
        <v>58</v>
      </c>
      <c r="C116" s="128">
        <f>C87</f>
        <v>27100</v>
      </c>
      <c r="D116" s="128">
        <f>C116/'1. Datenerfassung'!B22/12</f>
        <v>94.097222222222229</v>
      </c>
      <c r="E116" s="19"/>
      <c r="F116" s="21"/>
      <c r="G116" s="21"/>
    </row>
    <row r="117" spans="1:7" ht="15.75" customHeight="1" thickBot="1" x14ac:dyDescent="0.3">
      <c r="A117" s="69"/>
      <c r="B117" s="129" t="s">
        <v>52</v>
      </c>
      <c r="C117" s="130">
        <f>C98</f>
        <v>2000</v>
      </c>
      <c r="D117" s="128">
        <f>C117/'1. Datenerfassung'!B22/12</f>
        <v>6.9444444444444438</v>
      </c>
      <c r="E117" s="19"/>
      <c r="F117" s="21"/>
      <c r="G117" s="21"/>
    </row>
    <row r="118" spans="1:7" ht="15.75" customHeight="1" thickBot="1" x14ac:dyDescent="0.3">
      <c r="A118" s="69"/>
      <c r="B118" s="131" t="s">
        <v>109</v>
      </c>
      <c r="C118" s="130">
        <f>C109</f>
        <v>8800</v>
      </c>
      <c r="D118" s="128">
        <f>C118/'1. Datenerfassung'!B22/12</f>
        <v>30.555555555555557</v>
      </c>
      <c r="E118" s="19"/>
      <c r="F118" s="16"/>
      <c r="G118" s="70"/>
    </row>
    <row r="119" spans="1:7" ht="15.75" customHeight="1" thickBot="1" x14ac:dyDescent="0.3">
      <c r="A119" s="69"/>
      <c r="B119" s="131" t="s">
        <v>167</v>
      </c>
      <c r="C119" s="130">
        <f>C36</f>
        <v>20000</v>
      </c>
      <c r="D119" s="130">
        <f>C119/'1. Datenerfassung'!$B$22/12</f>
        <v>69.444444444444443</v>
      </c>
      <c r="E119" s="19"/>
      <c r="F119" s="16"/>
      <c r="G119" s="70"/>
    </row>
    <row r="120" spans="1:7" ht="15.75" customHeight="1" thickBot="1" x14ac:dyDescent="0.3">
      <c r="A120" s="69"/>
      <c r="B120" s="131" t="s">
        <v>399</v>
      </c>
      <c r="C120" s="128">
        <f>SUM(C115:C119)*0.05</f>
        <v>12780</v>
      </c>
      <c r="D120" s="130">
        <f>C120/'1. Datenerfassung'!$B$22/12</f>
        <v>44.375</v>
      </c>
      <c r="E120" s="19"/>
      <c r="F120" s="16"/>
      <c r="G120" s="70"/>
    </row>
    <row r="121" spans="1:7" ht="15.75" customHeight="1" thickBot="1" x14ac:dyDescent="0.3">
      <c r="A121" s="69"/>
      <c r="B121" s="131" t="s">
        <v>164</v>
      </c>
      <c r="C121" s="128">
        <f>SUM(C115:C119)*0.05</f>
        <v>12780</v>
      </c>
      <c r="D121" s="130">
        <f>C121/'1. Datenerfassung'!$B$22/12</f>
        <v>44.375</v>
      </c>
      <c r="E121" s="19"/>
      <c r="F121" s="16"/>
      <c r="G121" s="70"/>
    </row>
    <row r="122" spans="1:7" ht="15.75" customHeight="1" thickBot="1" x14ac:dyDescent="0.3">
      <c r="A122" s="21"/>
      <c r="B122" s="131" t="s">
        <v>196</v>
      </c>
      <c r="C122" s="130">
        <f>C92</f>
        <v>237.49066467513069</v>
      </c>
      <c r="D122" s="130">
        <f>C122/'1. Datenerfassung'!B22/12</f>
        <v>0.82462036345531498</v>
      </c>
      <c r="E122" s="19"/>
      <c r="F122" s="21"/>
    </row>
    <row r="123" spans="1:7" ht="15.75" customHeight="1" x14ac:dyDescent="0.25">
      <c r="A123" s="21"/>
      <c r="B123" s="131" t="s">
        <v>197</v>
      </c>
      <c r="C123" s="130">
        <f>C93</f>
        <v>348.61837191934279</v>
      </c>
      <c r="D123" s="130">
        <f>C123/'1. Datenerfassung'!B22/12</f>
        <v>1.2104804580532735</v>
      </c>
      <c r="E123" s="19"/>
      <c r="F123" s="21"/>
    </row>
    <row r="124" spans="1:7" ht="15.75" customHeight="1" thickBot="1" x14ac:dyDescent="0.3">
      <c r="A124" s="21"/>
      <c r="C124" s="97"/>
      <c r="D124" s="97"/>
      <c r="E124" s="19"/>
      <c r="F124" s="21"/>
    </row>
    <row r="125" spans="1:7" ht="30" thickBot="1" x14ac:dyDescent="0.3">
      <c r="A125" s="69"/>
      <c r="B125" s="181" t="s">
        <v>507</v>
      </c>
      <c r="C125" s="136" t="s">
        <v>201</v>
      </c>
      <c r="D125" s="137" t="s">
        <v>200</v>
      </c>
      <c r="E125" s="19"/>
      <c r="F125" s="16"/>
      <c r="G125" s="70"/>
    </row>
    <row r="126" spans="1:7" ht="15.75" customHeight="1" x14ac:dyDescent="0.25">
      <c r="A126" s="69"/>
      <c r="B126" s="138" t="s">
        <v>117</v>
      </c>
      <c r="C126" s="141">
        <f>(C115+C116+C117+C118+C120+C121-C119)*'2. Flächenzuordnung'!D79+'3. Kostenzuordnung &amp; Mietber.'!C122</f>
        <v>171336.81852128456</v>
      </c>
      <c r="D126" s="141">
        <f>C126/'1. Datenerfassung'!B22/12</f>
        <v>594.91950875446025</v>
      </c>
      <c r="E126" s="19"/>
      <c r="F126" s="16"/>
      <c r="G126" s="70"/>
    </row>
    <row r="127" spans="1:7" ht="15.75" customHeight="1" thickBot="1" x14ac:dyDescent="0.3">
      <c r="A127" s="69"/>
      <c r="B127" s="138" t="s">
        <v>118</v>
      </c>
      <c r="C127" s="180">
        <f>(C115+C116+C117+C118+C120+C121-C119)*'2. Flächenzuordnung'!D80+'3. Kostenzuordnung &amp; Mietber.'!C123</f>
        <v>70409.290515309927</v>
      </c>
      <c r="D127" s="180">
        <f>C127/'1. Datenerfassung'!B22/12</f>
        <v>244.47670317815948</v>
      </c>
      <c r="E127" s="19"/>
      <c r="F127" s="16"/>
      <c r="G127" s="70"/>
    </row>
    <row r="128" spans="1:7" ht="15.75" customHeight="1" thickBot="1" x14ac:dyDescent="0.3">
      <c r="A128" s="69"/>
      <c r="B128" s="181" t="s">
        <v>467</v>
      </c>
      <c r="C128" s="182">
        <f>SUM(C126:C127)</f>
        <v>241746.10903659448</v>
      </c>
      <c r="D128" s="183">
        <f>SUM(D126:D127)</f>
        <v>839.39621193261974</v>
      </c>
      <c r="E128" s="19"/>
      <c r="F128" s="16"/>
      <c r="G128" s="70"/>
    </row>
    <row r="129" spans="1:7" ht="15.75" customHeight="1" thickBot="1" x14ac:dyDescent="0.3">
      <c r="C129" s="19"/>
      <c r="D129" s="19"/>
      <c r="E129" s="19"/>
      <c r="G129" s="70"/>
    </row>
    <row r="130" spans="1:7" ht="30" thickBot="1" x14ac:dyDescent="0.3">
      <c r="A130" s="69"/>
      <c r="B130" s="135" t="s">
        <v>508</v>
      </c>
      <c r="C130" s="136" t="s">
        <v>57</v>
      </c>
      <c r="D130" s="137" t="s">
        <v>115</v>
      </c>
      <c r="E130" s="19"/>
      <c r="F130" s="67"/>
      <c r="G130" s="70"/>
    </row>
    <row r="131" spans="1:7" ht="15.75" customHeight="1" x14ac:dyDescent="0.25">
      <c r="A131" s="69"/>
      <c r="B131" s="138" t="s">
        <v>117</v>
      </c>
      <c r="C131" s="139">
        <f>(C115+C116+C117+C118+C120+C121)*'2. Flächenzuordnung'!D79+'3. Kostenzuordnung &amp; Mietber.'!C122</f>
        <v>185526.51232262884</v>
      </c>
      <c r="D131" s="140">
        <f>C131/'1. Datenerfassung'!B22/12</f>
        <v>644.18927889801682</v>
      </c>
      <c r="E131" s="19"/>
      <c r="F131" s="67"/>
      <c r="G131" s="70"/>
    </row>
    <row r="132" spans="1:7" ht="15.75" customHeight="1" thickBot="1" x14ac:dyDescent="0.3">
      <c r="A132" s="69"/>
      <c r="B132" s="138" t="s">
        <v>118</v>
      </c>
      <c r="C132" s="139">
        <f>(C115+C116+C117+C118+C120+C121)*'2. Flächenzuordnung'!D80+'3. Kostenzuordnung &amp; Mietber.'!C123</f>
        <v>76219.596713965642</v>
      </c>
      <c r="D132" s="140">
        <f>C132/'1. Datenerfassung'!B22/12</f>
        <v>264.65137747904737</v>
      </c>
      <c r="E132" s="19"/>
      <c r="F132" s="67"/>
      <c r="G132" s="70"/>
    </row>
    <row r="133" spans="1:7" ht="15.75" customHeight="1" thickBot="1" x14ac:dyDescent="0.3">
      <c r="A133" s="69"/>
      <c r="B133" s="135" t="s">
        <v>465</v>
      </c>
      <c r="C133" s="184">
        <f>SUM(C131:C132)</f>
        <v>261746.10903659448</v>
      </c>
      <c r="D133" s="184">
        <f>SUM(D131:D132)</f>
        <v>908.84065637706419</v>
      </c>
      <c r="E133" s="19"/>
      <c r="F133" s="67"/>
      <c r="G133" s="70"/>
    </row>
    <row r="134" spans="1:7" ht="15.75" customHeight="1" x14ac:dyDescent="0.25">
      <c r="A134" s="21"/>
      <c r="B134" s="142"/>
      <c r="C134" s="143"/>
      <c r="D134" s="86"/>
      <c r="E134" s="19"/>
      <c r="F134" s="16"/>
      <c r="G134" s="70"/>
    </row>
    <row r="135" spans="1:7" ht="15.75" customHeight="1" x14ac:dyDescent="0.25">
      <c r="A135" s="21"/>
      <c r="B135" s="337" t="s">
        <v>202</v>
      </c>
      <c r="C135" s="338"/>
      <c r="D135" s="338"/>
      <c r="E135" s="19"/>
      <c r="F135" s="16"/>
      <c r="G135" s="70"/>
    </row>
    <row r="136" spans="1:7" thickBot="1" x14ac:dyDescent="0.3">
      <c r="A136" s="21"/>
      <c r="B136" s="70"/>
      <c r="C136" s="70"/>
      <c r="D136" s="70"/>
      <c r="E136" s="19"/>
    </row>
    <row r="137" spans="1:7" ht="15" x14ac:dyDescent="0.25">
      <c r="A137" s="21"/>
      <c r="B137" s="144" t="s">
        <v>488</v>
      </c>
      <c r="C137" s="215">
        <f>'1. Datenerfassung'!B32</f>
        <v>430</v>
      </c>
      <c r="D137" s="215">
        <f>'1. Datenerfassung'!B32</f>
        <v>430</v>
      </c>
      <c r="E137" s="19"/>
    </row>
    <row r="138" spans="1:7" ht="15.75" customHeight="1" x14ac:dyDescent="0.25">
      <c r="A138" s="21"/>
      <c r="B138" s="271" t="s">
        <v>401</v>
      </c>
      <c r="C138" s="272"/>
      <c r="D138" s="273"/>
      <c r="E138" s="19"/>
    </row>
    <row r="139" spans="1:7" ht="44.25" customHeight="1" x14ac:dyDescent="0.25">
      <c r="A139" s="368" t="s">
        <v>447</v>
      </c>
      <c r="B139" s="301" t="s">
        <v>537</v>
      </c>
      <c r="C139" s="302">
        <f>(C29+C30+C31+C32+C92)/'1. Datenerfassung'!B22/12</f>
        <v>73.741287030121981</v>
      </c>
      <c r="D139" s="302">
        <f>C139</f>
        <v>73.741287030121981</v>
      </c>
      <c r="E139" s="19"/>
    </row>
    <row r="140" spans="1:7" ht="29.25" x14ac:dyDescent="0.25">
      <c r="A140" s="368"/>
      <c r="B140" s="301" t="s">
        <v>539</v>
      </c>
      <c r="C140" s="302">
        <f>(C102+C103)/'1. Datenerfassung'!B22/12</f>
        <v>27.777777777777775</v>
      </c>
      <c r="D140" s="302">
        <f>C140</f>
        <v>27.777777777777775</v>
      </c>
      <c r="E140" s="19"/>
    </row>
    <row r="141" spans="1:7" ht="27" thickBot="1" x14ac:dyDescent="0.3">
      <c r="B141" s="223" t="s">
        <v>546</v>
      </c>
      <c r="C141" s="214">
        <f>IF(D126 &gt; C137,C137*0.25,0)</f>
        <v>107.5</v>
      </c>
      <c r="D141" s="214">
        <f>IF(D131 &gt; C137,C137*0.25,0)</f>
        <v>107.5</v>
      </c>
      <c r="E141" s="19"/>
      <c r="F141" s="27"/>
    </row>
    <row r="142" spans="1:7" ht="15" customHeight="1" thickBot="1" x14ac:dyDescent="0.3">
      <c r="B142" s="216" t="s">
        <v>450</v>
      </c>
      <c r="C142" s="217">
        <f>C137+C141</f>
        <v>537.5</v>
      </c>
      <c r="D142" s="217">
        <f>D137+D141</f>
        <v>537.5</v>
      </c>
      <c r="E142" s="19"/>
      <c r="F142" s="27"/>
    </row>
    <row r="143" spans="1:7" ht="14.45" customHeight="1" x14ac:dyDescent="0.25">
      <c r="C143" s="19"/>
      <c r="D143" s="19"/>
      <c r="E143" s="19"/>
      <c r="F143" s="27"/>
    </row>
    <row r="144" spans="1:7" ht="15" x14ac:dyDescent="0.25">
      <c r="C144" s="19"/>
      <c r="D144" s="19"/>
      <c r="E144" s="19"/>
    </row>
    <row r="145" spans="1:6" thickBot="1" x14ac:dyDescent="0.3">
      <c r="C145" s="19"/>
      <c r="D145" s="19"/>
      <c r="E145" s="19"/>
    </row>
    <row r="146" spans="1:6" ht="18" x14ac:dyDescent="0.25">
      <c r="A146" s="21"/>
      <c r="B146" s="365" t="s">
        <v>478</v>
      </c>
      <c r="C146" s="366"/>
      <c r="D146" s="366"/>
      <c r="E146" s="367"/>
    </row>
    <row r="147" spans="1:6" ht="18.75" thickBot="1" x14ac:dyDescent="0.3">
      <c r="A147" s="21"/>
      <c r="B147" s="362" t="s">
        <v>481</v>
      </c>
      <c r="C147" s="363"/>
      <c r="D147" s="363"/>
      <c r="E147" s="364"/>
    </row>
    <row r="148" spans="1:6" thickBot="1" x14ac:dyDescent="0.3">
      <c r="A148" s="21"/>
      <c r="C148" s="19"/>
      <c r="D148" s="19"/>
      <c r="E148" s="19"/>
    </row>
    <row r="149" spans="1:6" ht="15.75" customHeight="1" x14ac:dyDescent="0.25">
      <c r="A149" s="21"/>
      <c r="B149" s="358" t="s">
        <v>542</v>
      </c>
      <c r="C149" s="358" t="s">
        <v>505</v>
      </c>
      <c r="D149" s="358" t="s">
        <v>506</v>
      </c>
      <c r="E149" s="347" t="s">
        <v>198</v>
      </c>
    </row>
    <row r="150" spans="1:6" ht="30" customHeight="1" x14ac:dyDescent="0.25">
      <c r="A150" s="21"/>
      <c r="B150" s="359"/>
      <c r="C150" s="359"/>
      <c r="D150" s="359"/>
      <c r="E150" s="348"/>
    </row>
    <row r="151" spans="1:6" ht="15.75" customHeight="1" thickBot="1" x14ac:dyDescent="0.3">
      <c r="C151" s="19"/>
      <c r="D151" s="19"/>
      <c r="E151" s="19"/>
    </row>
    <row r="152" spans="1:6" thickBot="1" x14ac:dyDescent="0.3">
      <c r="A152" s="21"/>
      <c r="B152" s="216" t="s">
        <v>541</v>
      </c>
      <c r="C152" s="217">
        <f>C142</f>
        <v>537.5</v>
      </c>
      <c r="D152" s="309">
        <f>D142</f>
        <v>537.5</v>
      </c>
      <c r="E152" s="233" t="s">
        <v>448</v>
      </c>
    </row>
    <row r="153" spans="1:6" thickBot="1" x14ac:dyDescent="0.3">
      <c r="A153" s="10"/>
      <c r="B153" s="213"/>
      <c r="D153" s="143"/>
      <c r="E153" s="70"/>
      <c r="F153" s="70"/>
    </row>
    <row r="154" spans="1:6" thickBot="1" x14ac:dyDescent="0.3">
      <c r="B154" s="216" t="s">
        <v>466</v>
      </c>
      <c r="C154" s="217">
        <f>C160-C152-D127</f>
        <v>57.419508754460253</v>
      </c>
      <c r="D154" s="310">
        <f>D160-D152-D158</f>
        <v>106.68927889801682</v>
      </c>
      <c r="E154" s="219" t="s">
        <v>449</v>
      </c>
    </row>
    <row r="155" spans="1:6" s="70" customFormat="1" thickBot="1" x14ac:dyDescent="0.3">
      <c r="B155" s="213"/>
      <c r="C155" s="95"/>
      <c r="D155" s="143"/>
    </row>
    <row r="156" spans="1:6" thickBot="1" x14ac:dyDescent="0.3">
      <c r="B156" s="221" t="s">
        <v>489</v>
      </c>
      <c r="C156" s="222">
        <f>D126</f>
        <v>594.91950875446025</v>
      </c>
      <c r="D156" s="304">
        <f>D131</f>
        <v>644.18927889801682</v>
      </c>
      <c r="E156" s="70"/>
    </row>
    <row r="157" spans="1:6" s="70" customFormat="1" thickBot="1" x14ac:dyDescent="0.3">
      <c r="B157" s="213"/>
      <c r="C157" s="95"/>
      <c r="D157" s="143"/>
    </row>
    <row r="158" spans="1:6" thickBot="1" x14ac:dyDescent="0.3">
      <c r="B158" s="216" t="s">
        <v>451</v>
      </c>
      <c r="C158" s="217">
        <f>D127</f>
        <v>244.47670317815948</v>
      </c>
      <c r="D158" s="310">
        <f>D132</f>
        <v>264.65137747904737</v>
      </c>
      <c r="E158" s="220" t="s">
        <v>449</v>
      </c>
    </row>
    <row r="159" spans="1:6" thickBot="1" x14ac:dyDescent="0.3">
      <c r="C159" s="207"/>
      <c r="D159" s="207"/>
      <c r="E159" s="207"/>
      <c r="F159" s="70"/>
    </row>
    <row r="160" spans="1:6" ht="15.75" customHeight="1" thickBot="1" x14ac:dyDescent="0.3">
      <c r="B160" s="305" t="s">
        <v>540</v>
      </c>
      <c r="C160" s="303">
        <f>D128</f>
        <v>839.39621193261974</v>
      </c>
      <c r="D160" s="304">
        <f>D133</f>
        <v>908.84065637706419</v>
      </c>
      <c r="E160" s="70"/>
      <c r="F160" s="70"/>
    </row>
    <row r="161" spans="1:5" ht="15.75" customHeight="1" x14ac:dyDescent="0.25">
      <c r="A161" s="21"/>
      <c r="C161" s="19"/>
      <c r="D161" s="19"/>
      <c r="E161" s="19"/>
    </row>
    <row r="162" spans="1:5" ht="15.75" customHeight="1" x14ac:dyDescent="0.25">
      <c r="C162" s="19"/>
      <c r="D162" s="19"/>
      <c r="E162" s="19"/>
    </row>
    <row r="163" spans="1:5" ht="15.75" customHeight="1" x14ac:dyDescent="0.25">
      <c r="C163" s="19"/>
      <c r="D163" s="19"/>
      <c r="E163" s="19"/>
    </row>
    <row r="164" spans="1:5" ht="15.75" customHeight="1" x14ac:dyDescent="0.25">
      <c r="C164" s="19"/>
      <c r="D164" s="19"/>
      <c r="E164" s="19"/>
    </row>
    <row r="165" spans="1:5" ht="15.75" customHeight="1" x14ac:dyDescent="0.25">
      <c r="C165" s="19"/>
      <c r="D165" s="19"/>
      <c r="E165" s="19"/>
    </row>
    <row r="166" spans="1:5" ht="15.75" customHeight="1" x14ac:dyDescent="0.25">
      <c r="C166" s="19"/>
      <c r="D166" s="19"/>
      <c r="E166" s="19"/>
    </row>
    <row r="167" spans="1:5" ht="15.75" customHeight="1" x14ac:dyDescent="0.25">
      <c r="C167" s="19"/>
      <c r="D167" s="19"/>
      <c r="E167" s="19"/>
    </row>
    <row r="168" spans="1:5" ht="15.75" customHeight="1" x14ac:dyDescent="0.25">
      <c r="C168" s="19"/>
      <c r="D168" s="19"/>
      <c r="E168" s="19"/>
    </row>
    <row r="169" spans="1:5" ht="15.75" customHeight="1" x14ac:dyDescent="0.25">
      <c r="C169" s="19"/>
      <c r="D169" s="19"/>
      <c r="E169" s="19"/>
    </row>
    <row r="170" spans="1:5" ht="15.75" customHeight="1" x14ac:dyDescent="0.25">
      <c r="C170" s="19"/>
      <c r="D170" s="19"/>
      <c r="E170" s="19"/>
    </row>
    <row r="171" spans="1:5" ht="15.75" customHeight="1" x14ac:dyDescent="0.25">
      <c r="C171" s="19"/>
      <c r="D171" s="19"/>
      <c r="E171" s="19"/>
    </row>
    <row r="172" spans="1:5" ht="15.75" customHeight="1" x14ac:dyDescent="0.25">
      <c r="C172" s="19"/>
      <c r="D172" s="19"/>
      <c r="E172" s="19"/>
    </row>
    <row r="173" spans="1:5" ht="15.75" customHeight="1" x14ac:dyDescent="0.25">
      <c r="C173" s="19"/>
      <c r="D173" s="19"/>
      <c r="E173" s="19"/>
    </row>
    <row r="174" spans="1:5" ht="15.75" customHeight="1" x14ac:dyDescent="0.25">
      <c r="C174" s="19"/>
      <c r="D174" s="19"/>
      <c r="E174" s="19"/>
    </row>
    <row r="175" spans="1:5" ht="15" x14ac:dyDescent="0.25">
      <c r="C175" s="19"/>
      <c r="D175" s="19"/>
      <c r="E175" s="19"/>
    </row>
    <row r="176" spans="1:5" ht="15" x14ac:dyDescent="0.25">
      <c r="C176" s="19"/>
      <c r="D176" s="19"/>
      <c r="E176" s="19"/>
    </row>
    <row r="177" spans="3:5" ht="15.75" customHeight="1" x14ac:dyDescent="0.25">
      <c r="C177" s="19"/>
      <c r="D177" s="19"/>
      <c r="E177" s="19"/>
    </row>
    <row r="178" spans="3:5" ht="15.75" customHeight="1" x14ac:dyDescent="0.25">
      <c r="C178" s="19"/>
      <c r="D178" s="19"/>
      <c r="E178" s="19"/>
    </row>
  </sheetData>
  <sheetProtection sheet="1" objects="1" scenarios="1"/>
  <mergeCells count="21">
    <mergeCell ref="E149:E150"/>
    <mergeCell ref="A10:A59"/>
    <mergeCell ref="A62:A87"/>
    <mergeCell ref="A90:A98"/>
    <mergeCell ref="A101:A109"/>
    <mergeCell ref="B149:B150"/>
    <mergeCell ref="C149:C150"/>
    <mergeCell ref="D149:D150"/>
    <mergeCell ref="D90:I90"/>
    <mergeCell ref="B147:E147"/>
    <mergeCell ref="B146:E146"/>
    <mergeCell ref="A139:A140"/>
    <mergeCell ref="A1:C2"/>
    <mergeCell ref="B135:D135"/>
    <mergeCell ref="D32:F32"/>
    <mergeCell ref="D29:F29"/>
    <mergeCell ref="D30:F30"/>
    <mergeCell ref="D31:F31"/>
    <mergeCell ref="D36:J36"/>
    <mergeCell ref="C6:G6"/>
    <mergeCell ref="G8:H8"/>
  </mergeCells>
  <pageMargins left="0.7" right="0.7" top="0.78740157499999996" bottom="0.78740157499999996"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S179"/>
  <sheetViews>
    <sheetView zoomScale="90" zoomScaleNormal="90" workbookViewId="0">
      <selection activeCell="L8" sqref="L8"/>
    </sheetView>
  </sheetViews>
  <sheetFormatPr baseColWidth="10" defaultColWidth="11.42578125" defaultRowHeight="26.25" customHeight="1" x14ac:dyDescent="0.2"/>
  <cols>
    <col min="1" max="1" width="4" style="21" bestFit="1" customWidth="1"/>
    <col min="2" max="2" width="28.85546875" style="21" customWidth="1"/>
    <col min="3" max="3" width="18" style="92" customWidth="1"/>
    <col min="4" max="4" width="14.140625" style="92" customWidth="1"/>
    <col min="5" max="5" width="15.5703125" style="92" customWidth="1"/>
    <col min="6" max="6" width="20.140625" style="92" customWidth="1"/>
    <col min="7" max="8" width="22.42578125" style="92" customWidth="1"/>
    <col min="9" max="9" width="20.140625" style="92" customWidth="1"/>
    <col min="10" max="10" width="5.85546875" style="92" customWidth="1"/>
    <col min="11" max="11" width="9.85546875" style="21" customWidth="1"/>
    <col min="12" max="12" width="31.85546875" style="21" bestFit="1" customWidth="1"/>
    <col min="13" max="13" width="32.85546875" style="21" customWidth="1"/>
    <col min="14" max="16384" width="11.42578125" style="21"/>
  </cols>
  <sheetData>
    <row r="1" spans="1:19" ht="26.25" customHeight="1" x14ac:dyDescent="0.3">
      <c r="A1" s="320" t="s">
        <v>120</v>
      </c>
      <c r="B1" s="320"/>
      <c r="C1" s="320"/>
      <c r="D1" s="320"/>
      <c r="E1" s="320"/>
      <c r="F1" s="320"/>
      <c r="G1" s="21"/>
      <c r="H1" s="21"/>
      <c r="N1" s="105"/>
      <c r="O1" s="106"/>
    </row>
    <row r="2" spans="1:19" ht="26.25" customHeight="1" x14ac:dyDescent="0.3">
      <c r="C2" s="21"/>
      <c r="D2" s="21"/>
      <c r="E2" s="21"/>
      <c r="F2" s="21"/>
      <c r="G2" s="21"/>
      <c r="H2" s="21"/>
      <c r="I2" s="21"/>
      <c r="N2" s="107"/>
      <c r="O2" s="17"/>
    </row>
    <row r="3" spans="1:19" ht="26.25" customHeight="1" thickBot="1" x14ac:dyDescent="0.3">
      <c r="B3" s="40" t="s">
        <v>215</v>
      </c>
      <c r="C3" s="21"/>
      <c r="D3" s="21"/>
      <c r="E3" s="21"/>
      <c r="F3" s="21"/>
      <c r="G3" s="21"/>
      <c r="H3" s="21"/>
      <c r="I3" s="21"/>
      <c r="N3" s="107"/>
      <c r="O3" s="17"/>
    </row>
    <row r="4" spans="1:19" ht="26.25" customHeight="1" thickBot="1" x14ac:dyDescent="0.3">
      <c r="C4" s="21"/>
      <c r="D4" s="21"/>
      <c r="E4" s="21"/>
      <c r="F4" s="21"/>
      <c r="G4" s="21"/>
      <c r="H4" s="21"/>
      <c r="I4" s="330" t="s">
        <v>544</v>
      </c>
      <c r="J4" s="331"/>
      <c r="K4" s="331"/>
      <c r="N4" s="107"/>
      <c r="O4" s="17"/>
    </row>
    <row r="5" spans="1:19" ht="32.25" customHeight="1" thickBot="1" x14ac:dyDescent="0.25">
      <c r="D5" s="330" t="s">
        <v>509</v>
      </c>
      <c r="E5" s="331"/>
      <c r="F5" s="331"/>
      <c r="N5" s="92"/>
      <c r="O5" s="92"/>
      <c r="P5" s="102"/>
      <c r="Q5" s="102"/>
      <c r="R5" s="92"/>
      <c r="S5" s="92"/>
    </row>
    <row r="6" spans="1:19" ht="31.5" customHeight="1" thickBot="1" x14ac:dyDescent="0.3">
      <c r="A6" s="92"/>
      <c r="B6" s="330" t="s">
        <v>491</v>
      </c>
      <c r="C6" s="331"/>
      <c r="D6" s="21"/>
      <c r="H6" s="100" t="s">
        <v>438</v>
      </c>
      <c r="I6" s="277">
        <v>2017</v>
      </c>
      <c r="N6" s="92"/>
      <c r="O6" s="92"/>
      <c r="P6" s="92"/>
      <c r="Q6" s="92"/>
      <c r="R6" s="92"/>
      <c r="S6" s="92"/>
    </row>
    <row r="7" spans="1:19" ht="22.5" customHeight="1" thickBot="1" x14ac:dyDescent="0.3"/>
    <row r="8" spans="1:19" ht="93" customHeight="1" x14ac:dyDescent="0.25">
      <c r="A8" s="82" t="s">
        <v>180</v>
      </c>
      <c r="B8" s="82" t="s">
        <v>486</v>
      </c>
      <c r="C8" s="100" t="s">
        <v>437</v>
      </c>
      <c r="D8" s="100" t="s">
        <v>482</v>
      </c>
      <c r="E8" s="100" t="s">
        <v>483</v>
      </c>
      <c r="F8" s="100" t="s">
        <v>453</v>
      </c>
      <c r="G8" s="100" t="s">
        <v>404</v>
      </c>
      <c r="H8" s="100" t="s">
        <v>454</v>
      </c>
      <c r="I8" s="110" t="s">
        <v>405</v>
      </c>
      <c r="J8" s="21"/>
    </row>
    <row r="9" spans="1:19" ht="26.25" customHeight="1" x14ac:dyDescent="0.2">
      <c r="A9" s="209">
        <v>1</v>
      </c>
      <c r="B9" s="209" t="s">
        <v>181</v>
      </c>
      <c r="C9" s="274">
        <v>150</v>
      </c>
      <c r="D9" s="275" t="s">
        <v>403</v>
      </c>
      <c r="E9" s="224" t="str">
        <f>IF(D9="x","","x")</f>
        <v/>
      </c>
      <c r="F9" s="208">
        <v>132.77000000000001</v>
      </c>
      <c r="G9" s="186">
        <f>F9-C9</f>
        <v>-17.22999999999999</v>
      </c>
      <c r="H9" s="208">
        <v>145.19999999999999</v>
      </c>
      <c r="I9" s="186">
        <f t="shared" ref="I9:I20" si="0">H9-C9</f>
        <v>-4.8000000000000114</v>
      </c>
      <c r="J9" s="21"/>
    </row>
    <row r="10" spans="1:19" ht="26.25" customHeight="1" x14ac:dyDescent="0.25">
      <c r="A10" s="209">
        <v>3</v>
      </c>
      <c r="B10" s="209" t="s">
        <v>174</v>
      </c>
      <c r="C10" s="274">
        <v>31.42</v>
      </c>
      <c r="D10" s="275"/>
      <c r="E10" s="224" t="str">
        <f t="shared" ref="E10:E19" si="1">IF(D10="x","","x")</f>
        <v>x</v>
      </c>
      <c r="F10" s="208">
        <v>31.42</v>
      </c>
      <c r="G10" s="186">
        <f>F10-C10</f>
        <v>0</v>
      </c>
      <c r="H10" s="208">
        <v>34.36</v>
      </c>
      <c r="I10" s="186">
        <f t="shared" si="0"/>
        <v>2.9399999999999977</v>
      </c>
      <c r="J10" s="21"/>
    </row>
    <row r="11" spans="1:19" ht="26.25" customHeight="1" x14ac:dyDescent="0.25">
      <c r="A11" s="209">
        <v>4</v>
      </c>
      <c r="B11" s="209" t="s">
        <v>455</v>
      </c>
      <c r="C11" s="274">
        <f>('3. Kostenzuordnung &amp; Mietber.'!C91/12)/'1. Datenerfassung'!B22</f>
        <v>2.1315658451580783</v>
      </c>
      <c r="D11" s="275" t="s">
        <v>403</v>
      </c>
      <c r="E11" s="224" t="str">
        <f t="shared" si="1"/>
        <v/>
      </c>
      <c r="F11" s="208">
        <v>31.27</v>
      </c>
      <c r="G11" s="186">
        <f t="shared" ref="G11:G19" si="2">F11-C11</f>
        <v>29.138434154841921</v>
      </c>
      <c r="H11" s="208">
        <v>34.19</v>
      </c>
      <c r="I11" s="186">
        <f t="shared" si="0"/>
        <v>32.058434154841919</v>
      </c>
      <c r="J11" s="21"/>
    </row>
    <row r="12" spans="1:19" ht="54.75" customHeight="1" x14ac:dyDescent="0.2">
      <c r="A12" s="209">
        <v>5</v>
      </c>
      <c r="B12" s="210" t="s">
        <v>456</v>
      </c>
      <c r="C12" s="274">
        <v>22.66</v>
      </c>
      <c r="D12" s="275" t="s">
        <v>403</v>
      </c>
      <c r="E12" s="224" t="str">
        <f>IF(D12="x","","x")</f>
        <v/>
      </c>
      <c r="F12" s="208">
        <v>28.35</v>
      </c>
      <c r="G12" s="186">
        <f t="shared" si="2"/>
        <v>5.6900000000000013</v>
      </c>
      <c r="H12" s="208">
        <v>31</v>
      </c>
      <c r="I12" s="186">
        <f t="shared" si="0"/>
        <v>8.34</v>
      </c>
    </row>
    <row r="13" spans="1:19" ht="26.25" customHeight="1" x14ac:dyDescent="0.25">
      <c r="A13" s="209">
        <v>6</v>
      </c>
      <c r="B13" s="209" t="s">
        <v>175</v>
      </c>
      <c r="C13" s="274">
        <v>15</v>
      </c>
      <c r="D13" s="275"/>
      <c r="E13" s="224" t="str">
        <f t="shared" si="1"/>
        <v>x</v>
      </c>
      <c r="F13" s="208">
        <v>16.079999999999998</v>
      </c>
      <c r="G13" s="186">
        <f t="shared" si="2"/>
        <v>1.0799999999999983</v>
      </c>
      <c r="H13" s="208">
        <v>17.59</v>
      </c>
      <c r="I13" s="186">
        <f t="shared" si="0"/>
        <v>2.59</v>
      </c>
      <c r="J13" s="21"/>
    </row>
    <row r="14" spans="1:19" ht="26.25" customHeight="1" x14ac:dyDescent="0.2">
      <c r="A14" s="209">
        <v>7</v>
      </c>
      <c r="B14" s="209" t="s">
        <v>176</v>
      </c>
      <c r="C14" s="274">
        <v>12</v>
      </c>
      <c r="D14" s="275" t="s">
        <v>403</v>
      </c>
      <c r="E14" s="224" t="str">
        <f t="shared" si="1"/>
        <v/>
      </c>
      <c r="F14" s="208">
        <v>23.56</v>
      </c>
      <c r="G14" s="186">
        <f t="shared" si="2"/>
        <v>11.559999999999999</v>
      </c>
      <c r="H14" s="208">
        <v>25.77</v>
      </c>
      <c r="I14" s="186">
        <f t="shared" si="0"/>
        <v>13.77</v>
      </c>
      <c r="J14" s="21"/>
    </row>
    <row r="15" spans="1:19" ht="26.25" customHeight="1" x14ac:dyDescent="0.2">
      <c r="A15" s="209">
        <v>8</v>
      </c>
      <c r="B15" s="209" t="s">
        <v>182</v>
      </c>
      <c r="C15" s="274">
        <v>33.020000000000003</v>
      </c>
      <c r="D15" s="275" t="s">
        <v>403</v>
      </c>
      <c r="E15" s="224" t="str">
        <f t="shared" si="1"/>
        <v/>
      </c>
      <c r="F15" s="208">
        <v>33.020000000000003</v>
      </c>
      <c r="G15" s="186">
        <f t="shared" si="2"/>
        <v>0</v>
      </c>
      <c r="H15" s="208">
        <v>36.11</v>
      </c>
      <c r="I15" s="186">
        <f t="shared" si="0"/>
        <v>3.0899999999999963</v>
      </c>
      <c r="J15" s="21"/>
    </row>
    <row r="16" spans="1:19" ht="26.25" customHeight="1" x14ac:dyDescent="0.2">
      <c r="A16" s="209">
        <v>9</v>
      </c>
      <c r="B16" s="209" t="s">
        <v>183</v>
      </c>
      <c r="C16" s="274">
        <v>39</v>
      </c>
      <c r="D16" s="275"/>
      <c r="E16" s="224" t="str">
        <f t="shared" si="1"/>
        <v>x</v>
      </c>
      <c r="F16" s="208">
        <v>41.29</v>
      </c>
      <c r="G16" s="186">
        <f t="shared" si="2"/>
        <v>2.2899999999999991</v>
      </c>
      <c r="H16" s="208">
        <v>45.15</v>
      </c>
      <c r="I16" s="186">
        <f t="shared" si="0"/>
        <v>6.1499999999999986</v>
      </c>
      <c r="J16" s="21"/>
    </row>
    <row r="17" spans="1:19" ht="26.25" customHeight="1" x14ac:dyDescent="0.2">
      <c r="A17" s="209">
        <v>10</v>
      </c>
      <c r="B17" s="209" t="s">
        <v>177</v>
      </c>
      <c r="C17" s="274">
        <v>20</v>
      </c>
      <c r="D17" s="275" t="s">
        <v>403</v>
      </c>
      <c r="E17" s="224" t="str">
        <f t="shared" si="1"/>
        <v/>
      </c>
      <c r="F17" s="208">
        <v>1.42</v>
      </c>
      <c r="G17" s="186">
        <f t="shared" si="2"/>
        <v>-18.579999999999998</v>
      </c>
      <c r="H17" s="208">
        <v>1.55</v>
      </c>
      <c r="I17" s="186">
        <f t="shared" si="0"/>
        <v>-18.45</v>
      </c>
      <c r="J17" s="21"/>
    </row>
    <row r="18" spans="1:19" ht="26.25" customHeight="1" x14ac:dyDescent="0.2">
      <c r="A18" s="209">
        <v>11</v>
      </c>
      <c r="B18" s="209" t="s">
        <v>184</v>
      </c>
      <c r="C18" s="274">
        <v>12</v>
      </c>
      <c r="D18" s="275"/>
      <c r="E18" s="224" t="str">
        <f t="shared" si="1"/>
        <v>x</v>
      </c>
      <c r="F18" s="208">
        <v>7.41</v>
      </c>
      <c r="G18" s="186">
        <f t="shared" si="2"/>
        <v>-4.59</v>
      </c>
      <c r="H18" s="208">
        <v>8.1</v>
      </c>
      <c r="I18" s="186">
        <f t="shared" si="0"/>
        <v>-3.9000000000000004</v>
      </c>
      <c r="J18" s="21"/>
    </row>
    <row r="19" spans="1:19" ht="26.25" customHeight="1" x14ac:dyDescent="0.2">
      <c r="A19" s="209">
        <v>12</v>
      </c>
      <c r="B19" s="209" t="s">
        <v>178</v>
      </c>
      <c r="C19" s="274">
        <v>36</v>
      </c>
      <c r="D19" s="276" t="s">
        <v>403</v>
      </c>
      <c r="E19" s="224" t="str">
        <f t="shared" si="1"/>
        <v/>
      </c>
      <c r="F19" s="208">
        <v>27.38</v>
      </c>
      <c r="G19" s="186">
        <f t="shared" si="2"/>
        <v>-8.620000000000001</v>
      </c>
      <c r="H19" s="208">
        <v>29.94</v>
      </c>
      <c r="I19" s="186">
        <f t="shared" si="0"/>
        <v>-6.0599999999999987</v>
      </c>
      <c r="J19" s="21"/>
    </row>
    <row r="20" spans="1:19" ht="26.25" customHeight="1" x14ac:dyDescent="0.2">
      <c r="A20" s="28"/>
      <c r="B20" s="227" t="s">
        <v>179</v>
      </c>
      <c r="C20" s="185">
        <f>SUM(C9:C19)</f>
        <v>373.23156584515806</v>
      </c>
      <c r="D20" s="185">
        <f>SUMIF(D9:D19,"x",C9:C19)</f>
        <v>275.81156584515804</v>
      </c>
      <c r="E20" s="185">
        <f>SUMIF(E9:E19,"x",C9:C19)</f>
        <v>97.42</v>
      </c>
      <c r="F20" s="185">
        <f>ROUNDUP(SUM(F9:F19), 0)</f>
        <v>374</v>
      </c>
      <c r="G20" s="186">
        <f>F20-C20</f>
        <v>0.76843415484194111</v>
      </c>
      <c r="H20" s="185">
        <f>ROUNDUP(SUM(H9:H19),0)</f>
        <v>409</v>
      </c>
      <c r="I20" s="187">
        <f t="shared" si="0"/>
        <v>35.768434154841941</v>
      </c>
      <c r="J20" s="80" t="s">
        <v>216</v>
      </c>
      <c r="K20" s="113" t="s">
        <v>452</v>
      </c>
      <c r="L20" s="113"/>
    </row>
    <row r="21" spans="1:19" ht="26.25" customHeight="1" x14ac:dyDescent="0.2">
      <c r="A21" s="28"/>
      <c r="C21" s="21"/>
      <c r="D21" s="21"/>
      <c r="E21" s="21"/>
      <c r="F21" s="21"/>
      <c r="G21" s="21"/>
      <c r="H21" s="21"/>
      <c r="I21" s="21"/>
      <c r="J21" s="80" t="s">
        <v>218</v>
      </c>
      <c r="K21" s="92" t="s">
        <v>436</v>
      </c>
      <c r="L21" s="92"/>
    </row>
    <row r="22" spans="1:19" ht="26.25" customHeight="1" thickBot="1" x14ac:dyDescent="0.25">
      <c r="A22" s="28"/>
      <c r="C22" s="21"/>
      <c r="D22" s="21"/>
      <c r="E22" s="21"/>
      <c r="F22" s="21"/>
      <c r="G22" s="21"/>
      <c r="H22" s="21"/>
      <c r="I22" s="21"/>
      <c r="J22" s="80" t="s">
        <v>440</v>
      </c>
      <c r="K22" s="92" t="s">
        <v>219</v>
      </c>
      <c r="L22" s="92"/>
    </row>
    <row r="23" spans="1:19" ht="26.25" customHeight="1" x14ac:dyDescent="0.25">
      <c r="A23" s="28"/>
      <c r="B23" s="382" t="s">
        <v>478</v>
      </c>
      <c r="C23" s="332"/>
      <c r="D23" s="332"/>
      <c r="E23" s="332"/>
      <c r="F23" s="332"/>
      <c r="G23" s="332"/>
      <c r="H23" s="383"/>
      <c r="I23" s="21"/>
      <c r="J23" s="80" t="s">
        <v>457</v>
      </c>
      <c r="K23" s="113" t="s">
        <v>402</v>
      </c>
      <c r="L23" s="92"/>
    </row>
    <row r="24" spans="1:19" ht="26.25" customHeight="1" thickBot="1" x14ac:dyDescent="0.3">
      <c r="A24" s="28"/>
      <c r="B24" s="398" t="s">
        <v>485</v>
      </c>
      <c r="C24" s="399"/>
      <c r="D24" s="399"/>
      <c r="E24" s="399"/>
      <c r="F24" s="399"/>
      <c r="G24" s="399"/>
      <c r="H24" s="400"/>
      <c r="I24" s="21"/>
      <c r="J24" s="21"/>
    </row>
    <row r="25" spans="1:19" ht="80.25" customHeight="1" x14ac:dyDescent="0.2">
      <c r="A25" s="28"/>
      <c r="B25" s="376" t="s">
        <v>464</v>
      </c>
      <c r="C25" s="377"/>
      <c r="D25" s="378"/>
      <c r="E25" s="21"/>
      <c r="F25" s="379" t="s">
        <v>463</v>
      </c>
      <c r="G25" s="380"/>
      <c r="H25" s="381"/>
      <c r="I25" s="21"/>
      <c r="J25" s="21"/>
    </row>
    <row r="26" spans="1:19" ht="77.25" customHeight="1" thickBot="1" x14ac:dyDescent="0.25">
      <c r="A26" s="28"/>
      <c r="B26" s="371" t="s">
        <v>484</v>
      </c>
      <c r="C26" s="372"/>
      <c r="D26" s="191">
        <f>F20</f>
        <v>374</v>
      </c>
      <c r="E26" s="21"/>
      <c r="F26" s="371" t="s">
        <v>484</v>
      </c>
      <c r="G26" s="372"/>
      <c r="H26" s="191">
        <f>F20</f>
        <v>374</v>
      </c>
      <c r="I26" s="21"/>
      <c r="J26" s="21"/>
    </row>
    <row r="27" spans="1:19" ht="77.25" customHeight="1" thickBot="1" x14ac:dyDescent="0.25">
      <c r="A27" s="28"/>
      <c r="B27" s="371" t="s">
        <v>441</v>
      </c>
      <c r="C27" s="375"/>
      <c r="D27" s="188">
        <f>E20</f>
        <v>97.42</v>
      </c>
      <c r="F27" s="371" t="s">
        <v>458</v>
      </c>
      <c r="G27" s="372"/>
      <c r="H27" s="191">
        <f>F20-D20</f>
        <v>98.188434154841957</v>
      </c>
      <c r="I27" s="21"/>
      <c r="J27" s="21"/>
    </row>
    <row r="28" spans="1:19" ht="63" customHeight="1" thickBot="1" x14ac:dyDescent="0.25">
      <c r="B28" s="371" t="s">
        <v>444</v>
      </c>
      <c r="C28" s="372"/>
      <c r="D28" s="189">
        <f>F20-E20</f>
        <v>276.58</v>
      </c>
      <c r="F28" s="371" t="s">
        <v>439</v>
      </c>
      <c r="G28" s="375"/>
      <c r="H28" s="188">
        <f>D20</f>
        <v>275.81156584515804</v>
      </c>
      <c r="I28" s="21"/>
      <c r="K28" s="92"/>
    </row>
    <row r="29" spans="1:19" ht="45" customHeight="1" x14ac:dyDescent="0.25">
      <c r="B29" s="371" t="s">
        <v>442</v>
      </c>
      <c r="C29" s="372"/>
      <c r="D29" s="190">
        <f>F20-C20</f>
        <v>0.76843415484194111</v>
      </c>
      <c r="F29" s="371" t="s">
        <v>442</v>
      </c>
      <c r="G29" s="372"/>
      <c r="H29" s="192">
        <f>F20-C20</f>
        <v>0.76843415484194111</v>
      </c>
      <c r="I29" s="21"/>
      <c r="K29" s="92"/>
      <c r="P29" s="17"/>
    </row>
    <row r="30" spans="1:19" ht="42" customHeight="1" thickBot="1" x14ac:dyDescent="0.3">
      <c r="B30" s="373" t="s">
        <v>443</v>
      </c>
      <c r="C30" s="374"/>
      <c r="D30" s="193">
        <f>H20-C20</f>
        <v>35.768434154841941</v>
      </c>
      <c r="E30" s="21"/>
      <c r="F30" s="373" t="s">
        <v>443</v>
      </c>
      <c r="G30" s="374"/>
      <c r="H30" s="193">
        <f>H20-C20</f>
        <v>35.768434154841941</v>
      </c>
      <c r="J30" s="101"/>
      <c r="K30" s="101"/>
      <c r="P30" s="17"/>
    </row>
    <row r="31" spans="1:19" ht="45.75" customHeight="1" x14ac:dyDescent="0.25">
      <c r="D31" s="21"/>
      <c r="E31" s="21"/>
      <c r="F31" s="101"/>
      <c r="G31" s="101"/>
      <c r="J31" s="21"/>
      <c r="P31" s="17"/>
      <c r="S31" s="17"/>
    </row>
    <row r="32" spans="1:19" ht="26.25" customHeight="1" x14ac:dyDescent="0.25">
      <c r="B32" s="369" t="s">
        <v>459</v>
      </c>
      <c r="C32" s="369"/>
      <c r="D32" s="369"/>
      <c r="E32" s="369"/>
      <c r="F32" s="370"/>
      <c r="G32" s="370"/>
      <c r="O32" s="17"/>
    </row>
    <row r="33" spans="2:15" ht="26.25" customHeight="1" x14ac:dyDescent="0.25">
      <c r="B33" s="148" t="s">
        <v>445</v>
      </c>
      <c r="C33" s="390" t="s">
        <v>220</v>
      </c>
      <c r="D33" s="391"/>
      <c r="E33" s="392"/>
      <c r="F33" s="87"/>
      <c r="G33" s="87"/>
      <c r="H33" s="21"/>
      <c r="I33" s="21"/>
      <c r="O33" s="17"/>
    </row>
    <row r="34" spans="2:15" ht="21" customHeight="1" x14ac:dyDescent="0.25">
      <c r="B34" s="149" t="s">
        <v>367</v>
      </c>
      <c r="C34" s="387" t="s">
        <v>368</v>
      </c>
      <c r="D34" s="388"/>
      <c r="E34" s="389"/>
      <c r="F34" s="87"/>
      <c r="G34" s="87"/>
      <c r="H34" s="21"/>
      <c r="I34" s="21"/>
      <c r="O34" s="17"/>
    </row>
    <row r="35" spans="2:15" ht="21" customHeight="1" x14ac:dyDescent="0.25">
      <c r="B35" s="114" t="s">
        <v>369</v>
      </c>
      <c r="C35" s="150" t="s">
        <v>370</v>
      </c>
      <c r="D35" s="151"/>
      <c r="E35" s="154"/>
      <c r="H35" s="21"/>
      <c r="I35" s="21"/>
      <c r="O35" s="17"/>
    </row>
    <row r="36" spans="2:15" ht="21" customHeight="1" x14ac:dyDescent="0.25">
      <c r="B36" s="114" t="s">
        <v>371</v>
      </c>
      <c r="C36" s="150" t="s">
        <v>372</v>
      </c>
      <c r="D36" s="151"/>
      <c r="E36" s="154"/>
      <c r="F36" s="117"/>
      <c r="G36" s="117"/>
      <c r="H36" s="21"/>
      <c r="I36" s="21"/>
      <c r="O36" s="17"/>
    </row>
    <row r="37" spans="2:15" ht="21" customHeight="1" x14ac:dyDescent="0.25">
      <c r="B37" s="114" t="s">
        <v>373</v>
      </c>
      <c r="C37" s="150" t="s">
        <v>374</v>
      </c>
      <c r="D37" s="151"/>
      <c r="E37" s="154"/>
      <c r="F37" s="116"/>
      <c r="G37" s="116"/>
      <c r="H37" s="21"/>
      <c r="I37" s="21"/>
      <c r="O37" s="17"/>
    </row>
    <row r="38" spans="2:15" ht="21" customHeight="1" x14ac:dyDescent="0.2">
      <c r="B38" s="147" t="s">
        <v>375</v>
      </c>
      <c r="C38" s="393" t="s">
        <v>174</v>
      </c>
      <c r="D38" s="394"/>
      <c r="E38" s="395"/>
      <c r="F38" s="118"/>
      <c r="G38" s="118"/>
      <c r="H38" s="21"/>
      <c r="I38" s="21"/>
      <c r="O38" s="108"/>
    </row>
    <row r="39" spans="2:15" ht="21" customHeight="1" x14ac:dyDescent="0.25">
      <c r="B39" s="114" t="s">
        <v>376</v>
      </c>
      <c r="C39" s="150" t="s">
        <v>377</v>
      </c>
      <c r="D39" s="151"/>
      <c r="E39" s="154"/>
      <c r="F39" s="117"/>
      <c r="G39" s="117"/>
      <c r="H39" s="21"/>
      <c r="I39" s="21"/>
      <c r="O39" s="17"/>
    </row>
    <row r="40" spans="2:15" ht="15" x14ac:dyDescent="0.25">
      <c r="B40" s="114" t="s">
        <v>378</v>
      </c>
      <c r="C40" s="150" t="s">
        <v>379</v>
      </c>
      <c r="D40" s="151"/>
      <c r="E40" s="154"/>
      <c r="F40" s="117"/>
      <c r="G40" s="117"/>
      <c r="H40" s="21"/>
      <c r="I40" s="21"/>
      <c r="O40" s="17"/>
    </row>
    <row r="41" spans="2:15" ht="15" x14ac:dyDescent="0.25">
      <c r="B41" s="114" t="s">
        <v>380</v>
      </c>
      <c r="C41" s="150" t="s">
        <v>381</v>
      </c>
      <c r="D41" s="151"/>
      <c r="E41" s="154"/>
      <c r="F41" s="117"/>
      <c r="G41" s="117"/>
      <c r="H41" s="21"/>
      <c r="I41" s="21"/>
      <c r="O41" s="17"/>
    </row>
    <row r="42" spans="2:15" ht="14.25" x14ac:dyDescent="0.2">
      <c r="B42" s="114" t="s">
        <v>382</v>
      </c>
      <c r="C42" s="150" t="s">
        <v>383</v>
      </c>
      <c r="D42" s="151"/>
      <c r="E42" s="154"/>
      <c r="F42" s="117"/>
      <c r="G42" s="117"/>
      <c r="H42" s="21"/>
      <c r="I42" s="21"/>
      <c r="O42" s="108"/>
    </row>
    <row r="43" spans="2:15" ht="15" x14ac:dyDescent="0.25">
      <c r="B43" s="114" t="s">
        <v>384</v>
      </c>
      <c r="C43" s="150" t="s">
        <v>385</v>
      </c>
      <c r="D43" s="151"/>
      <c r="E43" s="154"/>
      <c r="F43" s="117"/>
      <c r="G43" s="117"/>
      <c r="H43" s="21"/>
      <c r="I43" s="21"/>
      <c r="O43" s="17"/>
    </row>
    <row r="44" spans="2:15" ht="15" x14ac:dyDescent="0.25">
      <c r="B44" s="114" t="s">
        <v>386</v>
      </c>
      <c r="C44" s="150" t="s">
        <v>387</v>
      </c>
      <c r="D44" s="151"/>
      <c r="E44" s="154"/>
      <c r="F44" s="117"/>
      <c r="G44" s="117"/>
      <c r="H44" s="21"/>
      <c r="I44" s="21"/>
      <c r="O44" s="17"/>
    </row>
    <row r="45" spans="2:15" ht="15" x14ac:dyDescent="0.25">
      <c r="B45" s="114" t="s">
        <v>388</v>
      </c>
      <c r="C45" s="150" t="s">
        <v>389</v>
      </c>
      <c r="D45" s="151"/>
      <c r="E45" s="154"/>
      <c r="H45" s="21"/>
      <c r="I45" s="21"/>
      <c r="O45" s="17"/>
    </row>
    <row r="46" spans="2:15" ht="15" x14ac:dyDescent="0.25">
      <c r="B46" s="114" t="s">
        <v>390</v>
      </c>
      <c r="C46" s="384" t="s">
        <v>391</v>
      </c>
      <c r="D46" s="385"/>
      <c r="E46" s="386"/>
      <c r="H46" s="21"/>
      <c r="I46" s="21"/>
      <c r="O46" s="17"/>
    </row>
    <row r="47" spans="2:15" ht="21" customHeight="1" x14ac:dyDescent="0.2">
      <c r="B47" s="114" t="s">
        <v>392</v>
      </c>
      <c r="C47" s="384" t="s">
        <v>393</v>
      </c>
      <c r="D47" s="385"/>
      <c r="E47" s="386"/>
      <c r="H47" s="21"/>
      <c r="I47" s="21"/>
      <c r="O47" s="108"/>
    </row>
    <row r="48" spans="2:15" ht="21" customHeight="1" x14ac:dyDescent="0.25">
      <c r="B48" s="147" t="s">
        <v>394</v>
      </c>
      <c r="C48" s="393" t="s">
        <v>395</v>
      </c>
      <c r="D48" s="394"/>
      <c r="E48" s="395"/>
      <c r="H48" s="21"/>
      <c r="I48" s="21"/>
      <c r="O48" s="17"/>
    </row>
    <row r="49" spans="2:15" ht="21" customHeight="1" x14ac:dyDescent="0.25">
      <c r="B49" s="114" t="s">
        <v>311</v>
      </c>
      <c r="C49" s="150" t="s">
        <v>312</v>
      </c>
      <c r="D49" s="151"/>
      <c r="E49" s="154"/>
      <c r="H49" s="21"/>
      <c r="I49" s="21"/>
      <c r="O49" s="17"/>
    </row>
    <row r="50" spans="2:15" ht="15" x14ac:dyDescent="0.25">
      <c r="B50" s="114" t="s">
        <v>313</v>
      </c>
      <c r="C50" s="384" t="s">
        <v>314</v>
      </c>
      <c r="D50" s="396"/>
      <c r="E50" s="397"/>
      <c r="H50" s="21"/>
      <c r="I50" s="21"/>
      <c r="O50" s="17"/>
    </row>
    <row r="51" spans="2:15" ht="21" customHeight="1" x14ac:dyDescent="0.25">
      <c r="B51" s="114" t="s">
        <v>315</v>
      </c>
      <c r="C51" s="384" t="s">
        <v>460</v>
      </c>
      <c r="D51" s="385"/>
      <c r="E51" s="386"/>
      <c r="H51" s="21"/>
      <c r="I51" s="21"/>
      <c r="O51" s="17"/>
    </row>
    <row r="52" spans="2:15" ht="21" customHeight="1" x14ac:dyDescent="0.25">
      <c r="B52" s="114" t="s">
        <v>316</v>
      </c>
      <c r="C52" s="384" t="s">
        <v>461</v>
      </c>
      <c r="D52" s="396"/>
      <c r="E52" s="397"/>
      <c r="H52" s="21"/>
      <c r="I52" s="21"/>
      <c r="O52" s="17"/>
    </row>
    <row r="53" spans="2:15" ht="21" customHeight="1" x14ac:dyDescent="0.25">
      <c r="B53" s="114" t="s">
        <v>317</v>
      </c>
      <c r="C53" s="384" t="s">
        <v>462</v>
      </c>
      <c r="D53" s="385"/>
      <c r="E53" s="386"/>
      <c r="H53" s="21"/>
      <c r="I53" s="21"/>
      <c r="O53" s="17"/>
    </row>
    <row r="54" spans="2:15" ht="21" customHeight="1" x14ac:dyDescent="0.25">
      <c r="B54" s="147" t="s">
        <v>318</v>
      </c>
      <c r="C54" s="393" t="s">
        <v>319</v>
      </c>
      <c r="D54" s="394"/>
      <c r="E54" s="395"/>
      <c r="H54" s="21"/>
      <c r="I54" s="21"/>
      <c r="O54" s="17"/>
    </row>
    <row r="55" spans="2:15" ht="21" customHeight="1" x14ac:dyDescent="0.25">
      <c r="B55" s="114" t="s">
        <v>320</v>
      </c>
      <c r="C55" s="150" t="s">
        <v>321</v>
      </c>
      <c r="D55" s="151"/>
      <c r="E55" s="154"/>
      <c r="H55" s="21"/>
      <c r="I55" s="21"/>
      <c r="O55" s="17"/>
    </row>
    <row r="56" spans="2:15" ht="15" x14ac:dyDescent="0.25">
      <c r="B56" s="114" t="s">
        <v>322</v>
      </c>
      <c r="C56" s="150" t="s">
        <v>323</v>
      </c>
      <c r="D56" s="151"/>
      <c r="E56" s="154"/>
      <c r="H56" s="21"/>
      <c r="I56" s="21"/>
      <c r="O56" s="17"/>
    </row>
    <row r="57" spans="2:15" ht="15" x14ac:dyDescent="0.25">
      <c r="B57" s="114" t="s">
        <v>324</v>
      </c>
      <c r="C57" s="150" t="s">
        <v>325</v>
      </c>
      <c r="D57" s="151"/>
      <c r="E57" s="154"/>
      <c r="H57" s="21"/>
      <c r="I57" s="21"/>
      <c r="O57" s="17"/>
    </row>
    <row r="58" spans="2:15" ht="15" x14ac:dyDescent="0.25">
      <c r="B58" s="114" t="s">
        <v>326</v>
      </c>
      <c r="C58" s="150" t="s">
        <v>327</v>
      </c>
      <c r="D58" s="151"/>
      <c r="E58" s="154"/>
      <c r="H58" s="21"/>
      <c r="I58" s="21"/>
      <c r="O58" s="17"/>
    </row>
    <row r="59" spans="2:15" ht="15" x14ac:dyDescent="0.25">
      <c r="B59" s="114" t="s">
        <v>328</v>
      </c>
      <c r="C59" s="150" t="s">
        <v>329</v>
      </c>
      <c r="D59" s="151"/>
      <c r="E59" s="154"/>
      <c r="H59" s="21"/>
      <c r="I59" s="21"/>
      <c r="O59" s="17"/>
    </row>
    <row r="60" spans="2:15" ht="15" x14ac:dyDescent="0.25">
      <c r="B60" s="114" t="s">
        <v>330</v>
      </c>
      <c r="C60" s="150" t="s">
        <v>331</v>
      </c>
      <c r="D60" s="151"/>
      <c r="E60" s="154"/>
      <c r="H60" s="21"/>
      <c r="I60" s="21"/>
      <c r="O60" s="17"/>
    </row>
    <row r="61" spans="2:15" ht="15" x14ac:dyDescent="0.25">
      <c r="B61" s="114" t="s">
        <v>332</v>
      </c>
      <c r="C61" s="384" t="s">
        <v>333</v>
      </c>
      <c r="D61" s="385"/>
      <c r="E61" s="386"/>
      <c r="H61" s="21"/>
      <c r="I61" s="21"/>
      <c r="O61" s="17"/>
    </row>
    <row r="62" spans="2:15" ht="21" customHeight="1" x14ac:dyDescent="0.2">
      <c r="B62" s="114" t="s">
        <v>334</v>
      </c>
      <c r="C62" s="150" t="s">
        <v>335</v>
      </c>
      <c r="D62" s="151"/>
      <c r="E62" s="154"/>
      <c r="H62" s="21"/>
      <c r="I62" s="21"/>
      <c r="O62" s="108"/>
    </row>
    <row r="63" spans="2:15" ht="15" x14ac:dyDescent="0.25">
      <c r="B63" s="114" t="s">
        <v>336</v>
      </c>
      <c r="C63" s="150" t="s">
        <v>337</v>
      </c>
      <c r="D63" s="151"/>
      <c r="E63" s="154"/>
      <c r="H63" s="21"/>
      <c r="I63" s="21"/>
      <c r="O63" s="17"/>
    </row>
    <row r="64" spans="2:15" ht="14.25" x14ac:dyDescent="0.2">
      <c r="B64" s="114" t="s">
        <v>338</v>
      </c>
      <c r="C64" s="150" t="s">
        <v>339</v>
      </c>
      <c r="D64" s="151"/>
      <c r="E64" s="154"/>
      <c r="H64" s="21"/>
      <c r="I64" s="21"/>
      <c r="O64" s="109"/>
    </row>
    <row r="65" spans="2:15" ht="15" x14ac:dyDescent="0.25">
      <c r="B65" s="114" t="s">
        <v>340</v>
      </c>
      <c r="C65" s="384" t="s">
        <v>341</v>
      </c>
      <c r="D65" s="385"/>
      <c r="E65" s="386"/>
      <c r="H65" s="21"/>
      <c r="I65" s="21"/>
      <c r="O65" s="17"/>
    </row>
    <row r="66" spans="2:15" ht="21" customHeight="1" x14ac:dyDescent="0.25">
      <c r="B66" s="114" t="s">
        <v>342</v>
      </c>
      <c r="C66" s="150" t="s">
        <v>343</v>
      </c>
      <c r="D66" s="151"/>
      <c r="E66" s="154"/>
      <c r="H66" s="21"/>
      <c r="I66" s="21"/>
      <c r="O66" s="17"/>
    </row>
    <row r="67" spans="2:15" ht="15" x14ac:dyDescent="0.25">
      <c r="B67" s="114" t="s">
        <v>344</v>
      </c>
      <c r="C67" s="150" t="s">
        <v>345</v>
      </c>
      <c r="D67" s="151"/>
      <c r="E67" s="154"/>
      <c r="H67" s="21"/>
      <c r="I67" s="21"/>
      <c r="O67" s="17"/>
    </row>
    <row r="68" spans="2:15" ht="15" x14ac:dyDescent="0.25">
      <c r="B68" s="114" t="s">
        <v>346</v>
      </c>
      <c r="C68" s="150" t="s">
        <v>347</v>
      </c>
      <c r="D68" s="151"/>
      <c r="E68" s="154"/>
      <c r="H68" s="21"/>
      <c r="I68" s="21"/>
      <c r="O68" s="17"/>
    </row>
    <row r="69" spans="2:15" ht="15" x14ac:dyDescent="0.25">
      <c r="B69" s="114" t="s">
        <v>348</v>
      </c>
      <c r="C69" s="150" t="s">
        <v>349</v>
      </c>
      <c r="D69" s="151"/>
      <c r="E69" s="154"/>
      <c r="H69" s="21"/>
      <c r="I69" s="21"/>
      <c r="O69" s="17"/>
    </row>
    <row r="70" spans="2:15" ht="15" x14ac:dyDescent="0.25">
      <c r="B70" s="114" t="s">
        <v>350</v>
      </c>
      <c r="C70" s="150" t="s">
        <v>351</v>
      </c>
      <c r="D70" s="151"/>
      <c r="E70" s="154"/>
      <c r="H70" s="21"/>
      <c r="I70" s="21"/>
      <c r="O70" s="17"/>
    </row>
    <row r="71" spans="2:15" ht="15" x14ac:dyDescent="0.25">
      <c r="B71" s="114" t="s">
        <v>352</v>
      </c>
      <c r="C71" s="384" t="s">
        <v>353</v>
      </c>
      <c r="D71" s="385"/>
      <c r="E71" s="386"/>
      <c r="H71" s="21"/>
      <c r="I71" s="21"/>
      <c r="O71" s="17"/>
    </row>
    <row r="72" spans="2:15" ht="22.5" customHeight="1" x14ac:dyDescent="0.25">
      <c r="B72" s="114" t="s">
        <v>354</v>
      </c>
      <c r="C72" s="150" t="s">
        <v>355</v>
      </c>
      <c r="D72" s="151"/>
      <c r="E72" s="154"/>
      <c r="H72" s="21"/>
      <c r="I72" s="21"/>
      <c r="O72" s="17"/>
    </row>
    <row r="73" spans="2:15" ht="15" x14ac:dyDescent="0.25">
      <c r="B73" s="147" t="s">
        <v>356</v>
      </c>
      <c r="C73" s="393" t="s">
        <v>175</v>
      </c>
      <c r="D73" s="394"/>
      <c r="E73" s="395"/>
      <c r="H73" s="21"/>
      <c r="I73" s="21"/>
      <c r="O73" s="17"/>
    </row>
    <row r="74" spans="2:15" ht="21" customHeight="1" x14ac:dyDescent="0.2">
      <c r="B74" s="114" t="s">
        <v>357</v>
      </c>
      <c r="C74" s="384" t="s">
        <v>358</v>
      </c>
      <c r="D74" s="385"/>
      <c r="E74" s="386"/>
      <c r="H74" s="21"/>
      <c r="I74" s="21"/>
      <c r="O74" s="108"/>
    </row>
    <row r="75" spans="2:15" ht="39" customHeight="1" x14ac:dyDescent="0.25">
      <c r="B75" s="114" t="s">
        <v>359</v>
      </c>
      <c r="C75" s="384" t="s">
        <v>360</v>
      </c>
      <c r="D75" s="385"/>
      <c r="E75" s="386"/>
      <c r="H75" s="21"/>
      <c r="I75" s="21"/>
      <c r="O75" s="17"/>
    </row>
    <row r="76" spans="2:15" ht="21" customHeight="1" x14ac:dyDescent="0.25">
      <c r="B76" s="114" t="s">
        <v>361</v>
      </c>
      <c r="C76" s="384" t="s">
        <v>362</v>
      </c>
      <c r="D76" s="385"/>
      <c r="E76" s="386"/>
      <c r="H76" s="21"/>
      <c r="I76" s="21"/>
      <c r="O76" s="17"/>
    </row>
    <row r="77" spans="2:15" ht="21" customHeight="1" x14ac:dyDescent="0.25">
      <c r="B77" s="114" t="s">
        <v>363</v>
      </c>
      <c r="C77" s="384" t="s">
        <v>364</v>
      </c>
      <c r="D77" s="385"/>
      <c r="E77" s="386"/>
      <c r="H77" s="21"/>
      <c r="I77" s="21"/>
      <c r="O77" s="17"/>
    </row>
    <row r="78" spans="2:15" ht="21" customHeight="1" x14ac:dyDescent="0.25">
      <c r="B78" s="114" t="s">
        <v>365</v>
      </c>
      <c r="C78" s="150" t="s">
        <v>366</v>
      </c>
      <c r="D78" s="151"/>
      <c r="E78" s="154"/>
      <c r="H78" s="21"/>
      <c r="I78" s="21"/>
      <c r="O78" s="17"/>
    </row>
    <row r="79" spans="2:15" ht="15" x14ac:dyDescent="0.25">
      <c r="B79" s="115" t="s">
        <v>221</v>
      </c>
      <c r="C79" s="152" t="s">
        <v>176</v>
      </c>
      <c r="D79" s="153"/>
      <c r="E79" s="155"/>
      <c r="H79" s="21"/>
      <c r="I79" s="21"/>
      <c r="O79" s="17"/>
    </row>
    <row r="80" spans="2:15" ht="21" customHeight="1" x14ac:dyDescent="0.25">
      <c r="B80" s="114" t="s">
        <v>222</v>
      </c>
      <c r="C80" s="150" t="s">
        <v>223</v>
      </c>
      <c r="D80" s="151"/>
      <c r="E80" s="154"/>
      <c r="H80" s="21"/>
      <c r="I80" s="21"/>
      <c r="O80" s="17"/>
    </row>
    <row r="81" spans="2:15" ht="15" x14ac:dyDescent="0.25">
      <c r="B81" s="114" t="s">
        <v>224</v>
      </c>
      <c r="C81" s="150" t="s">
        <v>225</v>
      </c>
      <c r="D81" s="151"/>
      <c r="E81" s="154"/>
      <c r="H81" s="21"/>
      <c r="I81" s="21"/>
      <c r="O81" s="17"/>
    </row>
    <row r="82" spans="2:15" ht="15" x14ac:dyDescent="0.25">
      <c r="B82" s="114" t="s">
        <v>226</v>
      </c>
      <c r="C82" s="150" t="s">
        <v>227</v>
      </c>
      <c r="D82" s="151"/>
      <c r="E82" s="154"/>
      <c r="H82" s="21"/>
      <c r="I82" s="21"/>
      <c r="O82" s="17"/>
    </row>
    <row r="83" spans="2:15" ht="15" x14ac:dyDescent="0.25">
      <c r="B83" s="114" t="s">
        <v>228</v>
      </c>
      <c r="C83" s="384" t="s">
        <v>229</v>
      </c>
      <c r="D83" s="385"/>
      <c r="E83" s="386"/>
      <c r="H83" s="21"/>
      <c r="I83" s="21"/>
      <c r="O83" s="17"/>
    </row>
    <row r="84" spans="2:15" ht="21" customHeight="1" x14ac:dyDescent="0.25">
      <c r="B84" s="114" t="s">
        <v>230</v>
      </c>
      <c r="C84" s="384" t="s">
        <v>231</v>
      </c>
      <c r="D84" s="385"/>
      <c r="E84" s="386"/>
      <c r="H84" s="21"/>
      <c r="I84" s="21"/>
      <c r="O84" s="17"/>
    </row>
    <row r="85" spans="2:15" ht="21" customHeight="1" x14ac:dyDescent="0.25">
      <c r="B85" s="147" t="s">
        <v>232</v>
      </c>
      <c r="C85" s="393" t="s">
        <v>233</v>
      </c>
      <c r="D85" s="394"/>
      <c r="E85" s="395"/>
      <c r="H85" s="21"/>
      <c r="I85" s="21"/>
      <c r="O85" s="17"/>
    </row>
    <row r="86" spans="2:15" ht="21" customHeight="1" x14ac:dyDescent="0.25">
      <c r="B86" s="114" t="s">
        <v>234</v>
      </c>
      <c r="C86" s="384" t="s">
        <v>235</v>
      </c>
      <c r="D86" s="385"/>
      <c r="E86" s="386"/>
      <c r="H86" s="21"/>
      <c r="I86" s="21"/>
      <c r="O86" s="17"/>
    </row>
    <row r="87" spans="2:15" ht="21" customHeight="1" x14ac:dyDescent="0.25">
      <c r="B87" s="114" t="s">
        <v>236</v>
      </c>
      <c r="C87" s="384" t="s">
        <v>237</v>
      </c>
      <c r="D87" s="385"/>
      <c r="E87" s="386"/>
      <c r="H87" s="21"/>
      <c r="I87" s="21"/>
      <c r="O87" s="17"/>
    </row>
    <row r="88" spans="2:15" ht="21" customHeight="1" x14ac:dyDescent="0.25">
      <c r="B88" s="114" t="s">
        <v>238</v>
      </c>
      <c r="C88" s="384" t="s">
        <v>239</v>
      </c>
      <c r="D88" s="385"/>
      <c r="E88" s="386"/>
      <c r="H88" s="21"/>
      <c r="I88" s="21"/>
      <c r="O88" s="17"/>
    </row>
    <row r="89" spans="2:15" ht="21" customHeight="1" x14ac:dyDescent="0.25">
      <c r="B89" s="146" t="s">
        <v>240</v>
      </c>
      <c r="C89" s="393" t="s">
        <v>241</v>
      </c>
      <c r="D89" s="394"/>
      <c r="E89" s="395"/>
      <c r="H89" s="21"/>
      <c r="I89" s="21"/>
      <c r="O89" s="17"/>
    </row>
    <row r="90" spans="2:15" ht="21" customHeight="1" x14ac:dyDescent="0.25">
      <c r="B90" s="114" t="s">
        <v>242</v>
      </c>
      <c r="C90" s="150" t="s">
        <v>243</v>
      </c>
      <c r="D90" s="151"/>
      <c r="E90" s="154"/>
      <c r="H90" s="21"/>
      <c r="I90" s="21"/>
      <c r="O90" s="17"/>
    </row>
    <row r="91" spans="2:15" ht="15" x14ac:dyDescent="0.25">
      <c r="B91" s="114" t="s">
        <v>244</v>
      </c>
      <c r="C91" s="150" t="s">
        <v>245</v>
      </c>
      <c r="D91" s="151"/>
      <c r="E91" s="154"/>
      <c r="H91" s="21"/>
      <c r="I91" s="21"/>
      <c r="O91" s="17"/>
    </row>
    <row r="92" spans="2:15" ht="15" x14ac:dyDescent="0.25">
      <c r="B92" s="114" t="s">
        <v>246</v>
      </c>
      <c r="C92" s="384" t="s">
        <v>247</v>
      </c>
      <c r="D92" s="385"/>
      <c r="E92" s="386"/>
      <c r="H92" s="21"/>
      <c r="I92" s="21"/>
      <c r="O92" s="17"/>
    </row>
    <row r="93" spans="2:15" ht="21" customHeight="1" x14ac:dyDescent="0.25">
      <c r="B93" s="114" t="s">
        <v>248</v>
      </c>
      <c r="C93" s="384" t="s">
        <v>249</v>
      </c>
      <c r="D93" s="385"/>
      <c r="E93" s="386"/>
      <c r="H93" s="21"/>
      <c r="I93" s="21"/>
      <c r="O93" s="17"/>
    </row>
    <row r="94" spans="2:15" ht="21" customHeight="1" x14ac:dyDescent="0.25">
      <c r="B94" s="114" t="s">
        <v>250</v>
      </c>
      <c r="C94" s="384" t="s">
        <v>251</v>
      </c>
      <c r="D94" s="385"/>
      <c r="E94" s="386"/>
      <c r="H94" s="21"/>
      <c r="I94" s="21"/>
      <c r="O94" s="17"/>
    </row>
    <row r="95" spans="2:15" ht="21" customHeight="1" x14ac:dyDescent="0.2">
      <c r="B95" s="114" t="s">
        <v>252</v>
      </c>
      <c r="C95" s="156" t="s">
        <v>253</v>
      </c>
      <c r="D95" s="157"/>
      <c r="E95" s="158"/>
      <c r="H95" s="21"/>
      <c r="I95" s="21"/>
      <c r="O95" s="108"/>
    </row>
    <row r="96" spans="2:15" ht="15" x14ac:dyDescent="0.25">
      <c r="B96" s="114" t="s">
        <v>254</v>
      </c>
      <c r="C96" s="156" t="s">
        <v>255</v>
      </c>
      <c r="D96" s="157"/>
      <c r="E96" s="158"/>
      <c r="H96" s="21"/>
      <c r="I96" s="21"/>
      <c r="O96" s="17"/>
    </row>
    <row r="97" spans="2:15" ht="15" x14ac:dyDescent="0.25">
      <c r="B97" s="114" t="s">
        <v>256</v>
      </c>
      <c r="C97" s="156" t="s">
        <v>257</v>
      </c>
      <c r="D97" s="157"/>
      <c r="E97" s="158"/>
      <c r="H97" s="21"/>
      <c r="I97" s="21"/>
      <c r="O97" s="17"/>
    </row>
    <row r="98" spans="2:15" ht="15" x14ac:dyDescent="0.25">
      <c r="B98" s="114" t="s">
        <v>258</v>
      </c>
      <c r="C98" s="156" t="s">
        <v>259</v>
      </c>
      <c r="D98" s="157"/>
      <c r="E98" s="158"/>
      <c r="H98" s="21"/>
      <c r="I98" s="21"/>
      <c r="O98" s="17"/>
    </row>
    <row r="99" spans="2:15" ht="15" x14ac:dyDescent="0.25">
      <c r="B99" s="114" t="s">
        <v>258</v>
      </c>
      <c r="C99" s="384" t="s">
        <v>260</v>
      </c>
      <c r="D99" s="385"/>
      <c r="E99" s="386"/>
      <c r="H99" s="21"/>
      <c r="I99" s="21"/>
      <c r="O99" s="17"/>
    </row>
    <row r="100" spans="2:15" ht="21" customHeight="1" x14ac:dyDescent="0.25">
      <c r="B100" s="114" t="s">
        <v>261</v>
      </c>
      <c r="C100" s="156" t="s">
        <v>262</v>
      </c>
      <c r="D100" s="157"/>
      <c r="E100" s="158"/>
      <c r="H100" s="21"/>
      <c r="I100" s="21"/>
      <c r="O100" s="17"/>
    </row>
    <row r="101" spans="2:15" ht="15" x14ac:dyDescent="0.25">
      <c r="B101" s="114" t="s">
        <v>263</v>
      </c>
      <c r="C101" s="384" t="s">
        <v>264</v>
      </c>
      <c r="D101" s="385"/>
      <c r="E101" s="386"/>
      <c r="H101" s="21"/>
      <c r="I101" s="21"/>
      <c r="O101" s="17"/>
    </row>
    <row r="102" spans="2:15" ht="21" customHeight="1" x14ac:dyDescent="0.25">
      <c r="B102" s="114" t="s">
        <v>265</v>
      </c>
      <c r="C102" s="156" t="s">
        <v>266</v>
      </c>
      <c r="D102" s="157"/>
      <c r="E102" s="158"/>
      <c r="H102" s="21"/>
      <c r="I102" s="21"/>
      <c r="N102" s="107"/>
      <c r="O102" s="17"/>
    </row>
    <row r="103" spans="2:15" ht="14.25" x14ac:dyDescent="0.2">
      <c r="B103" s="114" t="s">
        <v>267</v>
      </c>
      <c r="C103" s="156" t="s">
        <v>268</v>
      </c>
      <c r="D103" s="157"/>
      <c r="E103" s="158"/>
      <c r="H103" s="21"/>
      <c r="I103" s="21"/>
      <c r="N103" s="107"/>
      <c r="O103" s="108"/>
    </row>
    <row r="104" spans="2:15" ht="15" x14ac:dyDescent="0.25">
      <c r="B104" s="114" t="s">
        <v>269</v>
      </c>
      <c r="C104" s="156" t="s">
        <v>270</v>
      </c>
      <c r="D104" s="157"/>
      <c r="E104" s="158"/>
      <c r="H104" s="21"/>
      <c r="I104" s="21"/>
      <c r="N104" s="107"/>
      <c r="O104" s="17"/>
    </row>
    <row r="105" spans="2:15" ht="14.25" x14ac:dyDescent="0.2">
      <c r="B105" s="114" t="s">
        <v>271</v>
      </c>
      <c r="C105" s="384" t="s">
        <v>272</v>
      </c>
      <c r="D105" s="385"/>
      <c r="E105" s="386"/>
      <c r="H105" s="21"/>
      <c r="I105" s="21"/>
    </row>
    <row r="106" spans="2:15" ht="21" customHeight="1" x14ac:dyDescent="0.2">
      <c r="B106" s="114" t="s">
        <v>273</v>
      </c>
      <c r="C106" s="384" t="s">
        <v>274</v>
      </c>
      <c r="D106" s="385"/>
      <c r="E106" s="386"/>
      <c r="H106" s="21"/>
      <c r="I106" s="21"/>
    </row>
    <row r="107" spans="2:15" ht="21" customHeight="1" x14ac:dyDescent="0.2">
      <c r="B107" s="114" t="s">
        <v>275</v>
      </c>
      <c r="C107" s="156" t="s">
        <v>276</v>
      </c>
      <c r="D107" s="157"/>
      <c r="E107" s="158"/>
    </row>
    <row r="108" spans="2:15" ht="14.25" x14ac:dyDescent="0.2">
      <c r="B108" s="114" t="s">
        <v>277</v>
      </c>
      <c r="C108" s="384" t="s">
        <v>278</v>
      </c>
      <c r="D108" s="385"/>
      <c r="E108" s="386"/>
    </row>
    <row r="109" spans="2:15" ht="21" customHeight="1" x14ac:dyDescent="0.2">
      <c r="B109" s="114" t="s">
        <v>279</v>
      </c>
      <c r="C109" s="384" t="s">
        <v>280</v>
      </c>
      <c r="D109" s="385"/>
      <c r="E109" s="386"/>
    </row>
    <row r="110" spans="2:15" ht="21" customHeight="1" x14ac:dyDescent="0.2">
      <c r="B110" s="145">
        <v>10</v>
      </c>
      <c r="C110" s="401" t="s">
        <v>281</v>
      </c>
      <c r="D110" s="402"/>
      <c r="E110" s="403"/>
    </row>
    <row r="111" spans="2:15" ht="21" customHeight="1" x14ac:dyDescent="0.2">
      <c r="B111" s="114" t="s">
        <v>282</v>
      </c>
      <c r="C111" s="150" t="s">
        <v>283</v>
      </c>
      <c r="D111" s="151"/>
      <c r="E111" s="154"/>
    </row>
    <row r="112" spans="2:15" ht="14.25" x14ac:dyDescent="0.2">
      <c r="B112" s="145">
        <v>11</v>
      </c>
      <c r="C112" s="393" t="s">
        <v>284</v>
      </c>
      <c r="D112" s="394"/>
      <c r="E112" s="395"/>
    </row>
    <row r="113" spans="2:9" ht="21" customHeight="1" x14ac:dyDescent="0.2">
      <c r="B113" s="114" t="s">
        <v>285</v>
      </c>
      <c r="C113" s="384" t="s">
        <v>286</v>
      </c>
      <c r="D113" s="385"/>
      <c r="E113" s="386"/>
    </row>
    <row r="114" spans="2:9" ht="21" customHeight="1" x14ac:dyDescent="0.2">
      <c r="B114" s="114" t="s">
        <v>287</v>
      </c>
      <c r="C114" s="156" t="s">
        <v>288</v>
      </c>
      <c r="D114" s="157"/>
      <c r="E114" s="158"/>
    </row>
    <row r="115" spans="2:9" ht="14.25" x14ac:dyDescent="0.2">
      <c r="B115" s="145">
        <v>12</v>
      </c>
      <c r="C115" s="393" t="s">
        <v>178</v>
      </c>
      <c r="D115" s="394"/>
      <c r="E115" s="395"/>
    </row>
    <row r="116" spans="2:9" ht="21" customHeight="1" x14ac:dyDescent="0.2">
      <c r="B116" s="114" t="s">
        <v>289</v>
      </c>
      <c r="C116" s="150" t="s">
        <v>290</v>
      </c>
      <c r="D116" s="151"/>
      <c r="E116" s="154"/>
      <c r="F116" s="116"/>
    </row>
    <row r="117" spans="2:9" ht="14.25" x14ac:dyDescent="0.2">
      <c r="B117" s="114" t="s">
        <v>291</v>
      </c>
      <c r="C117" s="150" t="s">
        <v>292</v>
      </c>
      <c r="D117" s="151"/>
      <c r="E117" s="154"/>
    </row>
    <row r="118" spans="2:9" ht="14.25" x14ac:dyDescent="0.2">
      <c r="B118" s="114" t="s">
        <v>293</v>
      </c>
      <c r="C118" s="150" t="s">
        <v>294</v>
      </c>
      <c r="D118" s="151"/>
      <c r="E118" s="154"/>
    </row>
    <row r="119" spans="2:9" ht="14.25" x14ac:dyDescent="0.2">
      <c r="B119" s="114" t="s">
        <v>295</v>
      </c>
      <c r="C119" s="150" t="s">
        <v>296</v>
      </c>
      <c r="D119" s="151"/>
      <c r="E119" s="154"/>
    </row>
    <row r="120" spans="2:9" ht="14.25" x14ac:dyDescent="0.2">
      <c r="B120" s="114" t="s">
        <v>297</v>
      </c>
      <c r="C120" s="150" t="s">
        <v>298</v>
      </c>
      <c r="D120" s="151"/>
      <c r="E120" s="154"/>
    </row>
    <row r="121" spans="2:9" ht="14.25" x14ac:dyDescent="0.2">
      <c r="B121" s="114" t="s">
        <v>299</v>
      </c>
      <c r="C121" s="150" t="s">
        <v>300</v>
      </c>
      <c r="D121" s="151"/>
      <c r="E121" s="154"/>
      <c r="H121" s="21"/>
      <c r="I121" s="21"/>
    </row>
    <row r="122" spans="2:9" ht="14.25" x14ac:dyDescent="0.2">
      <c r="B122" s="114" t="s">
        <v>301</v>
      </c>
      <c r="C122" s="150" t="s">
        <v>302</v>
      </c>
      <c r="D122" s="151"/>
      <c r="E122" s="154"/>
    </row>
    <row r="123" spans="2:9" ht="14.25" x14ac:dyDescent="0.2">
      <c r="B123" s="114" t="s">
        <v>303</v>
      </c>
      <c r="C123" s="150" t="s">
        <v>304</v>
      </c>
      <c r="D123" s="151"/>
      <c r="E123" s="154"/>
    </row>
    <row r="124" spans="2:9" ht="14.25" x14ac:dyDescent="0.2">
      <c r="B124" s="114" t="s">
        <v>305</v>
      </c>
      <c r="C124" s="150" t="s">
        <v>306</v>
      </c>
      <c r="D124" s="151"/>
      <c r="E124" s="154"/>
    </row>
    <row r="125" spans="2:9" ht="14.25" x14ac:dyDescent="0.2">
      <c r="B125" s="114" t="s">
        <v>307</v>
      </c>
      <c r="C125" s="150" t="s">
        <v>308</v>
      </c>
      <c r="D125" s="151"/>
      <c r="E125" s="154"/>
    </row>
    <row r="126" spans="2:9" ht="14.25" x14ac:dyDescent="0.2">
      <c r="B126" s="114" t="s">
        <v>309</v>
      </c>
      <c r="C126" s="150" t="s">
        <v>310</v>
      </c>
      <c r="D126" s="151"/>
      <c r="E126" s="154"/>
    </row>
    <row r="127" spans="2:9" ht="14.25" x14ac:dyDescent="0.2"/>
    <row r="156" spans="1:1" ht="26.25" customHeight="1" x14ac:dyDescent="0.2">
      <c r="A156" s="27"/>
    </row>
    <row r="157" spans="1:1" ht="26.25" customHeight="1" x14ac:dyDescent="0.2">
      <c r="A157" s="27"/>
    </row>
    <row r="158" spans="1:1" ht="26.25" customHeight="1" x14ac:dyDescent="0.2">
      <c r="A158" s="27"/>
    </row>
    <row r="159" spans="1:1" ht="26.25" customHeight="1" x14ac:dyDescent="0.2">
      <c r="A159" s="27"/>
    </row>
    <row r="160" spans="1:1" ht="26.25" customHeight="1" x14ac:dyDescent="0.2">
      <c r="A160" s="27"/>
    </row>
    <row r="161" spans="1:1" ht="26.25" customHeight="1" x14ac:dyDescent="0.2">
      <c r="A161" s="27"/>
    </row>
    <row r="162" spans="1:1" ht="26.25" customHeight="1" x14ac:dyDescent="0.2">
      <c r="A162" s="27"/>
    </row>
    <row r="163" spans="1:1" ht="26.25" customHeight="1" x14ac:dyDescent="0.2">
      <c r="A163" s="27"/>
    </row>
    <row r="164" spans="1:1" ht="26.25" customHeight="1" x14ac:dyDescent="0.2">
      <c r="A164" s="27"/>
    </row>
    <row r="165" spans="1:1" ht="26.25" customHeight="1" x14ac:dyDescent="0.2">
      <c r="A165" s="27"/>
    </row>
    <row r="166" spans="1:1" ht="26.25" customHeight="1" x14ac:dyDescent="0.2">
      <c r="A166" s="27"/>
    </row>
    <row r="167" spans="1:1" ht="26.25" customHeight="1" x14ac:dyDescent="0.2">
      <c r="A167" s="27"/>
    </row>
    <row r="168" spans="1:1" ht="26.25" customHeight="1" x14ac:dyDescent="0.2">
      <c r="A168" s="27"/>
    </row>
    <row r="169" spans="1:1" ht="26.25" customHeight="1" x14ac:dyDescent="0.2">
      <c r="A169" s="27"/>
    </row>
    <row r="170" spans="1:1" ht="26.25" customHeight="1" x14ac:dyDescent="0.2">
      <c r="A170" s="27"/>
    </row>
    <row r="171" spans="1:1" ht="26.25" customHeight="1" x14ac:dyDescent="0.2">
      <c r="A171" s="27"/>
    </row>
    <row r="172" spans="1:1" ht="26.25" customHeight="1" x14ac:dyDescent="0.2">
      <c r="A172" s="27"/>
    </row>
    <row r="173" spans="1:1" ht="26.25" customHeight="1" x14ac:dyDescent="0.2">
      <c r="A173" s="27"/>
    </row>
    <row r="174" spans="1:1" ht="26.25" customHeight="1" x14ac:dyDescent="0.2">
      <c r="A174" s="27"/>
    </row>
    <row r="175" spans="1:1" ht="26.25" customHeight="1" x14ac:dyDescent="0.2">
      <c r="A175" s="27"/>
    </row>
    <row r="176" spans="1:1" ht="26.25" customHeight="1" x14ac:dyDescent="0.2">
      <c r="A176" s="27"/>
    </row>
    <row r="177" spans="1:1" ht="26.25" customHeight="1" x14ac:dyDescent="0.2">
      <c r="A177" s="27"/>
    </row>
    <row r="178" spans="1:1" ht="26.25" customHeight="1" x14ac:dyDescent="0.2">
      <c r="A178" s="27"/>
    </row>
    <row r="179" spans="1:1" ht="26.25" customHeight="1" x14ac:dyDescent="0.2">
      <c r="A179" s="27"/>
    </row>
  </sheetData>
  <sheetProtection sheet="1" objects="1" scenarios="1"/>
  <mergeCells count="58">
    <mergeCell ref="C113:E113"/>
    <mergeCell ref="C101:E101"/>
    <mergeCell ref="C99:E99"/>
    <mergeCell ref="C50:E50"/>
    <mergeCell ref="B24:H24"/>
    <mergeCell ref="C71:E71"/>
    <mergeCell ref="B26:C26"/>
    <mergeCell ref="F26:G26"/>
    <mergeCell ref="C73:E73"/>
    <mergeCell ref="C85:E85"/>
    <mergeCell ref="C89:E89"/>
    <mergeCell ref="C110:E110"/>
    <mergeCell ref="C112:E112"/>
    <mergeCell ref="C88:E88"/>
    <mergeCell ref="C92:E92"/>
    <mergeCell ref="C109:E109"/>
    <mergeCell ref="C115:E115"/>
    <mergeCell ref="C53:E53"/>
    <mergeCell ref="C52:E52"/>
    <mergeCell ref="C51:E51"/>
    <mergeCell ref="C46:E46"/>
    <mergeCell ref="C47:E47"/>
    <mergeCell ref="C61:E61"/>
    <mergeCell ref="C65:E65"/>
    <mergeCell ref="C74:E74"/>
    <mergeCell ref="C76:E76"/>
    <mergeCell ref="C75:E75"/>
    <mergeCell ref="C77:E77"/>
    <mergeCell ref="C83:E83"/>
    <mergeCell ref="C84:E84"/>
    <mergeCell ref="C86:E86"/>
    <mergeCell ref="C87:E87"/>
    <mergeCell ref="C34:E34"/>
    <mergeCell ref="C33:E33"/>
    <mergeCell ref="C38:E38"/>
    <mergeCell ref="C48:E48"/>
    <mergeCell ref="C54:E54"/>
    <mergeCell ref="C93:E93"/>
    <mergeCell ref="C94:E94"/>
    <mergeCell ref="C108:E108"/>
    <mergeCell ref="C106:E106"/>
    <mergeCell ref="C105:E105"/>
    <mergeCell ref="I4:K4"/>
    <mergeCell ref="B32:G32"/>
    <mergeCell ref="B6:C6"/>
    <mergeCell ref="D5:F5"/>
    <mergeCell ref="A1:F1"/>
    <mergeCell ref="F29:G29"/>
    <mergeCell ref="F30:G30"/>
    <mergeCell ref="B27:C27"/>
    <mergeCell ref="B28:C28"/>
    <mergeCell ref="B29:C29"/>
    <mergeCell ref="B30:C30"/>
    <mergeCell ref="B25:D25"/>
    <mergeCell ref="F25:H25"/>
    <mergeCell ref="F27:G27"/>
    <mergeCell ref="F28:G28"/>
    <mergeCell ref="B23:H23"/>
  </mergeCell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pageSetUpPr fitToPage="1"/>
  </sheetPr>
  <dimension ref="A1:L54"/>
  <sheetViews>
    <sheetView topLeftCell="A28" zoomScaleNormal="100" workbookViewId="0">
      <selection activeCell="G46" sqref="G46"/>
    </sheetView>
  </sheetViews>
  <sheetFormatPr baseColWidth="10" defaultColWidth="11.42578125" defaultRowHeight="14.25" x14ac:dyDescent="0.2"/>
  <cols>
    <col min="1" max="1" width="39.28515625" style="21" customWidth="1"/>
    <col min="2" max="2" width="20.85546875" style="92" customWidth="1"/>
    <col min="3" max="3" width="19.85546875" style="92" customWidth="1"/>
    <col min="4" max="4" width="31" style="21" customWidth="1"/>
    <col min="5" max="5" width="4.28515625" style="21" customWidth="1"/>
    <col min="6" max="6" width="42.28515625" style="21" customWidth="1"/>
    <col min="7" max="7" width="14.42578125" style="21" customWidth="1"/>
    <col min="8" max="8" width="48" style="21" customWidth="1"/>
    <col min="9" max="16384" width="11.42578125" style="21"/>
  </cols>
  <sheetData>
    <row r="1" spans="1:6" ht="14.25" customHeight="1" x14ac:dyDescent="0.2">
      <c r="A1" s="320" t="s">
        <v>120</v>
      </c>
      <c r="B1" s="320"/>
      <c r="C1" s="320"/>
      <c r="D1" s="320"/>
    </row>
    <row r="2" spans="1:6" ht="14.25" customHeight="1" x14ac:dyDescent="0.2">
      <c r="A2" s="320"/>
      <c r="B2" s="320"/>
      <c r="C2" s="320"/>
      <c r="D2" s="320"/>
    </row>
    <row r="3" spans="1:6" ht="13.9" x14ac:dyDescent="0.25">
      <c r="A3" s="3"/>
      <c r="B3" s="3"/>
      <c r="C3" s="3"/>
      <c r="D3" s="3"/>
      <c r="E3" s="3"/>
      <c r="F3" s="3"/>
    </row>
    <row r="4" spans="1:6" ht="15" customHeight="1" x14ac:dyDescent="0.2">
      <c r="A4" s="321" t="s">
        <v>136</v>
      </c>
      <c r="B4" s="321"/>
      <c r="C4" s="321"/>
      <c r="D4" s="321"/>
    </row>
    <row r="5" spans="1:6" ht="14.25" customHeight="1" x14ac:dyDescent="0.2">
      <c r="A5" s="321"/>
      <c r="B5" s="321"/>
      <c r="C5" s="321"/>
      <c r="D5" s="321"/>
      <c r="E5" s="3"/>
      <c r="F5" s="3"/>
    </row>
    <row r="6" spans="1:6" ht="13.9" x14ac:dyDescent="0.25">
      <c r="A6" s="38"/>
      <c r="B6" s="38"/>
      <c r="C6" s="38"/>
      <c r="D6" s="3"/>
      <c r="E6" s="3"/>
      <c r="F6" s="3"/>
    </row>
    <row r="8" spans="1:6" ht="40.5" customHeight="1" x14ac:dyDescent="0.3">
      <c r="A8" s="405" t="s">
        <v>213</v>
      </c>
      <c r="B8" s="405"/>
      <c r="C8" s="405"/>
      <c r="D8" s="38"/>
      <c r="E8" s="38"/>
    </row>
    <row r="9" spans="1:6" ht="11.25" customHeight="1" x14ac:dyDescent="0.25">
      <c r="B9" s="21"/>
      <c r="C9" s="21"/>
      <c r="E9" s="38"/>
    </row>
    <row r="10" spans="1:6" ht="15" x14ac:dyDescent="0.25">
      <c r="A10" s="240">
        <f>'1. Datenerfassung'!B22</f>
        <v>24</v>
      </c>
      <c r="B10" s="103"/>
      <c r="C10" s="103"/>
      <c r="D10" s="38"/>
      <c r="E10" s="38"/>
    </row>
    <row r="11" spans="1:6" x14ac:dyDescent="0.2">
      <c r="B11" s="103"/>
      <c r="C11" s="103"/>
      <c r="D11" s="38"/>
      <c r="E11" s="38"/>
    </row>
    <row r="12" spans="1:6" x14ac:dyDescent="0.2">
      <c r="B12" s="21"/>
      <c r="C12" s="103"/>
      <c r="D12" s="38"/>
      <c r="E12" s="38"/>
    </row>
    <row r="13" spans="1:6" ht="21" customHeight="1" x14ac:dyDescent="0.25">
      <c r="A13" s="405" t="s">
        <v>214</v>
      </c>
      <c r="B13" s="405"/>
      <c r="C13" s="405"/>
      <c r="D13" s="38"/>
      <c r="E13" s="38"/>
    </row>
    <row r="14" spans="1:6" ht="13.9" x14ac:dyDescent="0.25">
      <c r="D14" s="38"/>
      <c r="E14" s="38"/>
    </row>
    <row r="15" spans="1:6" ht="15" x14ac:dyDescent="0.25">
      <c r="A15" s="81" t="s">
        <v>211</v>
      </c>
      <c r="B15" s="104" t="s">
        <v>203</v>
      </c>
      <c r="C15" s="104" t="s">
        <v>204</v>
      </c>
      <c r="D15" s="38"/>
      <c r="E15" s="38"/>
    </row>
    <row r="16" spans="1:6" ht="15" x14ac:dyDescent="0.25">
      <c r="A16" s="64" t="s">
        <v>206</v>
      </c>
      <c r="B16" s="235">
        <f>'2. Flächenzuordnung'!C15</f>
        <v>685</v>
      </c>
      <c r="C16" s="235">
        <f>B16/'5. Zusammenfassung'!$A$10</f>
        <v>28.541666666666668</v>
      </c>
      <c r="D16" s="38"/>
      <c r="E16" s="38"/>
    </row>
    <row r="17" spans="1:12" ht="15" x14ac:dyDescent="0.25">
      <c r="A17" s="64" t="s">
        <v>207</v>
      </c>
      <c r="B17" s="235">
        <f>'2. Flächenzuordnung'!C30</f>
        <v>265</v>
      </c>
      <c r="C17" s="235">
        <f>B17/'5. Zusammenfassung'!$A$10</f>
        <v>11.041666666666666</v>
      </c>
      <c r="D17" s="38"/>
      <c r="E17" s="38"/>
    </row>
    <row r="18" spans="1:12" ht="15" x14ac:dyDescent="0.25">
      <c r="A18" s="64" t="s">
        <v>208</v>
      </c>
      <c r="B18" s="235">
        <f>'2. Flächenzuordnung'!B80</f>
        <v>389</v>
      </c>
      <c r="C18" s="235">
        <f>B18/'5. Zusammenfassung'!$A$10</f>
        <v>16.208333333333332</v>
      </c>
      <c r="D18" s="38"/>
      <c r="E18" s="38"/>
    </row>
    <row r="19" spans="1:12" x14ac:dyDescent="0.2">
      <c r="B19" s="103"/>
      <c r="C19" s="103"/>
      <c r="D19" s="38"/>
      <c r="E19" s="38"/>
    </row>
    <row r="20" spans="1:12" ht="15" customHeight="1" x14ac:dyDescent="0.25">
      <c r="A20" s="81" t="str">
        <f>'2. Flächenzuordnung'!D78</f>
        <v>Flächenverteilungsschlüssel</v>
      </c>
      <c r="B20" s="103"/>
      <c r="D20" s="38"/>
      <c r="E20" s="38"/>
    </row>
    <row r="21" spans="1:12" ht="15" customHeight="1" x14ac:dyDescent="0.25">
      <c r="A21" s="64" t="s">
        <v>28</v>
      </c>
      <c r="B21" s="236">
        <f>'2. Flächenzuordnung'!D79</f>
        <v>0.70948469006721437</v>
      </c>
      <c r="D21" s="38"/>
      <c r="E21" s="38"/>
    </row>
    <row r="22" spans="1:12" ht="13.9" x14ac:dyDescent="0.25">
      <c r="A22" s="64" t="s">
        <v>36</v>
      </c>
      <c r="B22" s="236">
        <f>'2. Flächenzuordnung'!D80</f>
        <v>0.29051530993278568</v>
      </c>
      <c r="C22" s="103"/>
      <c r="D22" s="38"/>
      <c r="E22" s="38"/>
    </row>
    <row r="23" spans="1:12" ht="13.9" x14ac:dyDescent="0.25">
      <c r="B23" s="103"/>
      <c r="C23" s="103"/>
      <c r="D23" s="38"/>
      <c r="E23" s="38"/>
    </row>
    <row r="24" spans="1:12" ht="15.75" thickBot="1" x14ac:dyDescent="0.3">
      <c r="A24" s="81" t="s">
        <v>212</v>
      </c>
      <c r="B24" s="104" t="s">
        <v>203</v>
      </c>
      <c r="C24" s="104" t="s">
        <v>204</v>
      </c>
      <c r="E24" s="38"/>
      <c r="F24" s="10"/>
    </row>
    <row r="25" spans="1:12" ht="13.9" x14ac:dyDescent="0.25">
      <c r="A25" s="61" t="str">
        <f>'2. Flächenzuordnung'!A79</f>
        <v>∑ KdU-Fläche</v>
      </c>
      <c r="B25" s="159">
        <f>'2. Flächenzuordnung'!B79</f>
        <v>950</v>
      </c>
      <c r="C25" s="160">
        <f>'2. Flächenzuordnung'!C79</f>
        <v>39.583333333333336</v>
      </c>
      <c r="E25" s="38"/>
    </row>
    <row r="26" spans="1:12" ht="14.45" thickBot="1" x14ac:dyDescent="0.3">
      <c r="A26" s="68" t="str">
        <f>'2. Flächenzuordnung'!A80</f>
        <v>∑ FL-Fläche</v>
      </c>
      <c r="B26" s="161">
        <f>'2. Flächenzuordnung'!B80</f>
        <v>389</v>
      </c>
      <c r="C26" s="162">
        <f>'2. Flächenzuordnung'!C80</f>
        <v>16.208333333333332</v>
      </c>
      <c r="E26" s="38"/>
    </row>
    <row r="27" spans="1:12" ht="15" customHeight="1" x14ac:dyDescent="0.25">
      <c r="A27" s="83" t="str">
        <f>'2. Flächenzuordnung'!A81</f>
        <v>Gesamtfläche (ohne Mischflächen)</v>
      </c>
      <c r="B27" s="308">
        <f>'2. Flächenzuordnung'!B81</f>
        <v>1339</v>
      </c>
      <c r="C27" s="308">
        <f>'2. Flächenzuordnung'!C81</f>
        <v>55.791666666666664</v>
      </c>
      <c r="D27" s="38"/>
      <c r="E27" s="38"/>
    </row>
    <row r="28" spans="1:12" ht="15" customHeight="1" x14ac:dyDescent="0.2">
      <c r="B28" s="21"/>
      <c r="C28" s="21"/>
      <c r="D28" s="38"/>
      <c r="E28" s="38"/>
    </row>
    <row r="29" spans="1:12" x14ac:dyDescent="0.2">
      <c r="A29" s="38"/>
      <c r="B29" s="38"/>
      <c r="C29" s="38"/>
      <c r="D29" s="38"/>
      <c r="E29" s="38"/>
    </row>
    <row r="30" spans="1:12" ht="24.75" customHeight="1" x14ac:dyDescent="0.25">
      <c r="A30" s="405" t="s">
        <v>495</v>
      </c>
      <c r="B30" s="405"/>
      <c r="C30" s="405"/>
      <c r="D30" s="38"/>
      <c r="E30" s="38"/>
    </row>
    <row r="31" spans="1:12" ht="22.5" customHeight="1" thickBot="1" x14ac:dyDescent="0.3">
      <c r="A31" s="103"/>
      <c r="B31" s="103"/>
      <c r="C31" s="103"/>
      <c r="D31" s="38"/>
    </row>
    <row r="32" spans="1:12" ht="47.25" thickBot="1" x14ac:dyDescent="0.3">
      <c r="A32" s="206" t="s">
        <v>549</v>
      </c>
      <c r="B32" s="206" t="s">
        <v>505</v>
      </c>
      <c r="C32" s="287" t="s">
        <v>518</v>
      </c>
      <c r="D32" s="206" t="s">
        <v>198</v>
      </c>
      <c r="L32" s="19"/>
    </row>
    <row r="33" spans="1:12" ht="30.75" thickBot="1" x14ac:dyDescent="0.3">
      <c r="A33" s="285" t="s">
        <v>450</v>
      </c>
      <c r="B33" s="286">
        <f>'3. Kostenzuordnung &amp; Mietber.'!C152</f>
        <v>537.5</v>
      </c>
      <c r="C33" s="291">
        <f>'3. Kostenzuordnung &amp; Mietber.'!D152</f>
        <v>537.5</v>
      </c>
      <c r="D33" s="218" t="s">
        <v>448</v>
      </c>
      <c r="L33" s="19"/>
    </row>
    <row r="34" spans="1:12" ht="15" x14ac:dyDescent="0.25">
      <c r="A34" s="172" t="s">
        <v>516</v>
      </c>
      <c r="B34" s="172"/>
      <c r="C34" s="172"/>
      <c r="D34" s="172"/>
      <c r="L34" s="19"/>
    </row>
    <row r="35" spans="1:12" ht="78.75" customHeight="1" x14ac:dyDescent="0.25">
      <c r="A35" s="301" t="s">
        <v>537</v>
      </c>
      <c r="B35" s="237">
        <f>'3. Kostenzuordnung &amp; Mietber.'!C139</f>
        <v>73.741287030121981</v>
      </c>
      <c r="C35" s="284">
        <f>'3. Kostenzuordnung &amp; Mietber.'!D139</f>
        <v>73.741287030121981</v>
      </c>
      <c r="D35" s="172"/>
      <c r="L35" s="19"/>
    </row>
    <row r="36" spans="1:12" ht="43.5" x14ac:dyDescent="0.25">
      <c r="A36" s="301" t="s">
        <v>539</v>
      </c>
      <c r="B36" s="237">
        <f>'3. Kostenzuordnung &amp; Mietber.'!C140</f>
        <v>27.777777777777775</v>
      </c>
      <c r="C36" s="284">
        <f>'3. Kostenzuordnung &amp; Mietber.'!D140</f>
        <v>27.777777777777775</v>
      </c>
      <c r="D36" s="172"/>
      <c r="L36" s="19"/>
    </row>
    <row r="37" spans="1:12" ht="15.75" thickBot="1" x14ac:dyDescent="0.3">
      <c r="A37" s="18"/>
      <c r="B37" s="171"/>
      <c r="C37" s="172"/>
      <c r="D37" s="172"/>
      <c r="L37" s="19"/>
    </row>
    <row r="38" spans="1:12" ht="30.75" customHeight="1" thickBot="1" x14ac:dyDescent="0.3">
      <c r="A38" s="226" t="s">
        <v>494</v>
      </c>
      <c r="B38" s="173">
        <f>'3. Kostenzuordnung &amp; Mietber.'!C154</f>
        <v>57.419508754460253</v>
      </c>
      <c r="C38" s="292">
        <f>'3. Kostenzuordnung &amp; Mietber.'!D154</f>
        <v>106.68927889801682</v>
      </c>
      <c r="D38" s="219" t="s">
        <v>449</v>
      </c>
      <c r="G38" s="330" t="s">
        <v>564</v>
      </c>
      <c r="H38" s="404"/>
      <c r="L38" s="70"/>
    </row>
    <row r="39" spans="1:12" ht="15.75" thickBot="1" x14ac:dyDescent="0.3">
      <c r="A39" s="18"/>
      <c r="B39" s="171"/>
      <c r="C39" s="171"/>
      <c r="D39" s="172"/>
      <c r="L39" s="19"/>
    </row>
    <row r="40" spans="1:12" ht="33.75" customHeight="1" thickBot="1" x14ac:dyDescent="0.3">
      <c r="A40" s="221" t="s">
        <v>489</v>
      </c>
      <c r="B40" s="222">
        <f>'3. Kostenzuordnung &amp; Mietber.'!C156</f>
        <v>594.91950875446025</v>
      </c>
      <c r="C40" s="288">
        <f>'3. Kostenzuordnung &amp; Mietber.'!D156</f>
        <v>644.18927889801682</v>
      </c>
      <c r="D40" s="172"/>
      <c r="F40" s="317" t="s">
        <v>562</v>
      </c>
      <c r="G40" s="226" t="s">
        <v>566</v>
      </c>
      <c r="H40" s="226" t="s">
        <v>563</v>
      </c>
      <c r="L40" s="19"/>
    </row>
    <row r="41" spans="1:12" ht="15.75" thickBot="1" x14ac:dyDescent="0.3">
      <c r="A41" s="18"/>
      <c r="B41" s="171"/>
      <c r="C41" s="171"/>
      <c r="D41" s="172"/>
      <c r="F41" s="318">
        <f>(B40*'1. Datenerfassung'!B22)/'2. Flächenzuordnung'!B79</f>
        <v>15.029545484323206</v>
      </c>
      <c r="G41" s="319">
        <v>20</v>
      </c>
      <c r="H41" s="222">
        <f>$F$41*(G41+('2. Flächenzuordnung'!C30/'1. Datenerfassung'!B22))</f>
        <v>466.54214107586614</v>
      </c>
      <c r="L41" s="19"/>
    </row>
    <row r="42" spans="1:12" ht="30.75" thickBot="1" x14ac:dyDescent="0.3">
      <c r="A42" s="226" t="s">
        <v>451</v>
      </c>
      <c r="B42" s="173">
        <f>'3. Kostenzuordnung &amp; Mietber.'!C158</f>
        <v>244.47670317815948</v>
      </c>
      <c r="C42" s="291">
        <f>'3. Kostenzuordnung &amp; Mietber.'!D158</f>
        <v>264.65137747904737</v>
      </c>
      <c r="D42" s="219" t="s">
        <v>449</v>
      </c>
      <c r="G42" s="319">
        <v>15</v>
      </c>
      <c r="H42" s="222">
        <f>$F$41*(G42+('2. Flächenzuordnung'!C30/'1. Datenerfassung'!B22))</f>
        <v>391.39441365425012</v>
      </c>
      <c r="L42" s="70"/>
    </row>
    <row r="43" spans="1:12" ht="15.75" thickBot="1" x14ac:dyDescent="0.3">
      <c r="A43" s="18"/>
      <c r="B43" s="87"/>
      <c r="C43" s="87"/>
      <c r="D43" s="172"/>
      <c r="G43" s="319">
        <v>12</v>
      </c>
      <c r="H43" s="222">
        <f>$F$41*(G43+('2. Flächenzuordnung'!C30/'1. Datenerfassung'!B22))</f>
        <v>346.30577720128048</v>
      </c>
      <c r="L43" s="70"/>
    </row>
    <row r="44" spans="1:12" ht="15" thickBot="1" x14ac:dyDescent="0.25">
      <c r="A44" s="239" t="s">
        <v>548</v>
      </c>
      <c r="B44" s="222">
        <f>'3. Kostenzuordnung &amp; Mietber.'!C160</f>
        <v>839.39621193261974</v>
      </c>
      <c r="C44" s="288">
        <f>'3. Kostenzuordnung &amp; Mietber.'!D160</f>
        <v>908.84065637706419</v>
      </c>
      <c r="D44" s="238"/>
    </row>
    <row r="45" spans="1:12" x14ac:dyDescent="0.2">
      <c r="B45" s="21"/>
      <c r="C45" s="21"/>
    </row>
    <row r="46" spans="1:12" x14ac:dyDescent="0.2">
      <c r="B46" s="21"/>
      <c r="C46" s="21"/>
    </row>
    <row r="47" spans="1:12" ht="18" x14ac:dyDescent="0.25">
      <c r="A47" s="405" t="s">
        <v>215</v>
      </c>
      <c r="B47" s="405"/>
      <c r="C47" s="405"/>
    </row>
    <row r="48" spans="1:12" x14ac:dyDescent="0.2">
      <c r="B48" s="103"/>
      <c r="E48" s="38"/>
    </row>
    <row r="49" spans="1:5" ht="15" x14ac:dyDescent="0.25">
      <c r="A49" s="77" t="s">
        <v>209</v>
      </c>
      <c r="B49" s="225">
        <f>'4. Regelbedarf'!F20</f>
        <v>374</v>
      </c>
      <c r="E49" s="38"/>
    </row>
    <row r="50" spans="1:5" ht="30" x14ac:dyDescent="0.25">
      <c r="A50" s="77" t="s">
        <v>205</v>
      </c>
      <c r="B50" s="225">
        <f>'4. Regelbedarf'!C20</f>
        <v>373.23156584515806</v>
      </c>
    </row>
    <row r="51" spans="1:5" ht="30" x14ac:dyDescent="0.25">
      <c r="A51" s="77" t="s">
        <v>492</v>
      </c>
      <c r="B51" s="225">
        <f>'4. Regelbedarf'!D20</f>
        <v>275.81156584515804</v>
      </c>
    </row>
    <row r="52" spans="1:5" ht="30" x14ac:dyDescent="0.25">
      <c r="A52" s="77" t="s">
        <v>493</v>
      </c>
      <c r="B52" s="225">
        <f>'4. Regelbedarf'!E20</f>
        <v>97.42</v>
      </c>
    </row>
    <row r="53" spans="1:5" ht="15" x14ac:dyDescent="0.25">
      <c r="A53" s="77" t="s">
        <v>217</v>
      </c>
      <c r="B53" s="225">
        <f>'4. Regelbedarf'!G20</f>
        <v>0.76843415484194111</v>
      </c>
      <c r="C53" s="103"/>
      <c r="D53" s="38"/>
    </row>
    <row r="54" spans="1:5" ht="15" x14ac:dyDescent="0.25">
      <c r="A54" s="77" t="s">
        <v>210</v>
      </c>
      <c r="B54" s="225">
        <f>'4. Regelbedarf'!I20</f>
        <v>35.768434154841941</v>
      </c>
      <c r="C54" s="103"/>
    </row>
  </sheetData>
  <mergeCells count="7">
    <mergeCell ref="A1:D2"/>
    <mergeCell ref="A4:D5"/>
    <mergeCell ref="G38:H38"/>
    <mergeCell ref="A47:C47"/>
    <mergeCell ref="A13:C13"/>
    <mergeCell ref="A30:C30"/>
    <mergeCell ref="A8:C8"/>
  </mergeCells>
  <pageMargins left="0.7" right="0.7" top="0.78740157499999996" bottom="0.78740157499999996" header="0.3" footer="0.3"/>
  <pageSetup paperSize="9" fitToHeight="0" orientation="landscape" r:id="rId1"/>
  <rowBreaks count="2" manualBreakCount="2">
    <brk id="29" max="3" man="1"/>
    <brk id="44" max="3"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147" r:id="rId4" name="Button 3">
              <controlPr defaultSize="0" print="0" autoFill="0" autoPict="0" macro="[0]!Modul3.Drucken">
                <anchor moveWithCells="1" sizeWithCells="1">
                  <from>
                    <xdr:col>4</xdr:col>
                    <xdr:colOff>266700</xdr:colOff>
                    <xdr:row>7</xdr:row>
                    <xdr:rowOff>342900</xdr:rowOff>
                  </from>
                  <to>
                    <xdr:col>6</xdr:col>
                    <xdr:colOff>714375</xdr:colOff>
                    <xdr:row>11</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dimension ref="A1:AE2"/>
  <sheetViews>
    <sheetView zoomScale="80" zoomScaleNormal="80" workbookViewId="0">
      <selection activeCell="H17" sqref="H17"/>
    </sheetView>
  </sheetViews>
  <sheetFormatPr baseColWidth="10" defaultRowHeight="15" x14ac:dyDescent="0.25"/>
  <cols>
    <col min="1" max="1" width="20.28515625" style="19" bestFit="1" customWidth="1"/>
    <col min="2" max="2" width="11.5703125" style="19" customWidth="1"/>
    <col min="3" max="3" width="20.140625" style="19" bestFit="1" customWidth="1"/>
    <col min="4" max="4" width="14.42578125" customWidth="1"/>
    <col min="5" max="5" width="14.5703125" customWidth="1"/>
    <col min="6" max="6" width="12.140625" customWidth="1"/>
    <col min="7" max="7" width="10.85546875" customWidth="1"/>
    <col min="8" max="8" width="10.7109375" customWidth="1"/>
    <col min="9" max="9" width="10.7109375" style="19" customWidth="1"/>
    <col min="10" max="10" width="10.85546875" style="19" customWidth="1"/>
    <col min="12" max="12" width="13.28515625" customWidth="1"/>
    <col min="13" max="13" width="12.85546875" customWidth="1"/>
    <col min="14" max="14" width="12.85546875" style="19" customWidth="1"/>
    <col min="15" max="15" width="15.140625" customWidth="1"/>
    <col min="16" max="16" width="14.28515625" customWidth="1"/>
    <col min="18" max="18" width="17.28515625" customWidth="1"/>
    <col min="19" max="19" width="14.5703125" style="19" customWidth="1"/>
    <col min="20" max="20" width="17.85546875" style="19" customWidth="1"/>
    <col min="22" max="24" width="12.42578125" style="19" customWidth="1"/>
    <col min="25" max="25" width="13.85546875" style="19" customWidth="1"/>
    <col min="26" max="27" width="12.42578125" style="19" customWidth="1"/>
    <col min="28" max="28" width="12.85546875" style="19" customWidth="1"/>
  </cols>
  <sheetData>
    <row r="1" spans="1:31" ht="90" x14ac:dyDescent="0.25">
      <c r="A1" s="289" t="s">
        <v>121</v>
      </c>
      <c r="B1" s="174" t="s">
        <v>122</v>
      </c>
      <c r="C1" s="174" t="s">
        <v>406</v>
      </c>
      <c r="D1" t="s">
        <v>511</v>
      </c>
      <c r="E1" s="174" t="s">
        <v>125</v>
      </c>
      <c r="F1" s="111" t="s">
        <v>138</v>
      </c>
      <c r="G1" s="174" t="s">
        <v>513</v>
      </c>
      <c r="H1" s="111" t="s">
        <v>407</v>
      </c>
      <c r="I1" s="111" t="s">
        <v>550</v>
      </c>
      <c r="J1" s="111" t="s">
        <v>408</v>
      </c>
      <c r="K1" s="111" t="s">
        <v>409</v>
      </c>
      <c r="L1" s="174" t="s">
        <v>414</v>
      </c>
      <c r="M1" s="174" t="s">
        <v>415</v>
      </c>
      <c r="N1" s="174" t="s">
        <v>528</v>
      </c>
      <c r="O1" s="111" t="s">
        <v>500</v>
      </c>
      <c r="P1" s="111" t="s">
        <v>501</v>
      </c>
      <c r="Q1" s="111" t="s">
        <v>551</v>
      </c>
      <c r="R1" s="174" t="s">
        <v>502</v>
      </c>
      <c r="S1" s="174" t="s">
        <v>504</v>
      </c>
      <c r="T1" s="174" t="s">
        <v>413</v>
      </c>
      <c r="U1" s="174" t="s">
        <v>503</v>
      </c>
      <c r="V1" s="174" t="s">
        <v>496</v>
      </c>
      <c r="W1" s="174" t="s">
        <v>416</v>
      </c>
      <c r="X1" s="174" t="s">
        <v>497</v>
      </c>
      <c r="Y1" s="174" t="s">
        <v>498</v>
      </c>
      <c r="Z1" s="174" t="s">
        <v>499</v>
      </c>
      <c r="AA1" s="174" t="s">
        <v>512</v>
      </c>
      <c r="AB1" s="174" t="s">
        <v>410</v>
      </c>
      <c r="AC1" s="174" t="s">
        <v>412</v>
      </c>
      <c r="AD1" s="111" t="s">
        <v>411</v>
      </c>
      <c r="AE1" s="111" t="s">
        <v>529</v>
      </c>
    </row>
    <row r="2" spans="1:31" ht="19.5" customHeight="1" x14ac:dyDescent="0.25">
      <c r="A2" s="19" t="str">
        <f>'1. Datenerfassung'!B6</f>
        <v>Musterwohnheim</v>
      </c>
      <c r="B2" s="19">
        <f>'1. Datenerfassung'!B10</f>
        <v>12345</v>
      </c>
      <c r="C2" s="19" t="str">
        <f>'1. Datenerfassung'!B16</f>
        <v>Nordrhein-Westfalen</v>
      </c>
      <c r="D2" t="str">
        <f>'1. Datenerfassung'!B18</f>
        <v>J/N</v>
      </c>
      <c r="E2">
        <f>'1. Datenerfassung'!B22</f>
        <v>24</v>
      </c>
      <c r="F2">
        <f>'1. Datenerfassung'!B28</f>
        <v>0</v>
      </c>
      <c r="G2" s="230">
        <f>'1. Datenerfassung'!B30</f>
        <v>350</v>
      </c>
      <c r="H2" s="230">
        <f>'1. Datenerfassung'!B31</f>
        <v>80</v>
      </c>
      <c r="I2" s="230">
        <f>'1. Datenerfassung'!B32</f>
        <v>430</v>
      </c>
      <c r="J2" s="229">
        <f>'2. Flächenzuordnung'!B79</f>
        <v>950</v>
      </c>
      <c r="K2" s="229">
        <f>'2. Flächenzuordnung'!B80</f>
        <v>389</v>
      </c>
      <c r="L2" s="231">
        <f>'2. Flächenzuordnung'!D79</f>
        <v>0.70948469006721437</v>
      </c>
      <c r="M2" s="231">
        <f>'2. Flächenzuordnung'!D80</f>
        <v>0.29051530993278568</v>
      </c>
      <c r="N2" s="281">
        <f>'3. Kostenzuordnung &amp; Mietber.'!G10</f>
        <v>2017</v>
      </c>
      <c r="O2" s="230">
        <f>'3. Kostenzuordnung &amp; Mietber.'!D115</f>
        <v>686.45833333333337</v>
      </c>
      <c r="P2" s="230">
        <f>'3. Kostenzuordnung &amp; Mietber.'!D116</f>
        <v>94.097222222222229</v>
      </c>
      <c r="Q2" s="230">
        <f>'3. Kostenzuordnung &amp; Mietber.'!D117</f>
        <v>6.9444444444444438</v>
      </c>
      <c r="R2" s="230">
        <f>'3. Kostenzuordnung &amp; Mietber.'!C156</f>
        <v>594.91950875446025</v>
      </c>
      <c r="S2" s="230">
        <f>'3. Kostenzuordnung &amp; Mietber.'!D156</f>
        <v>644.18927889801682</v>
      </c>
      <c r="T2" s="230">
        <f>'3. Kostenzuordnung &amp; Mietber.'!C142</f>
        <v>537.5</v>
      </c>
      <c r="U2" s="230">
        <f>'3. Kostenzuordnung &amp; Mietber.'!C154</f>
        <v>57.419508754460253</v>
      </c>
      <c r="V2" s="230">
        <f>'3. Kostenzuordnung &amp; Mietber.'!D154</f>
        <v>106.68927889801682</v>
      </c>
      <c r="W2" s="230">
        <f>'3. Kostenzuordnung &amp; Mietber.'!C158</f>
        <v>244.47670317815948</v>
      </c>
      <c r="X2" s="230">
        <f>'3. Kostenzuordnung &amp; Mietber.'!D158</f>
        <v>264.65137747904737</v>
      </c>
      <c r="Y2" s="230">
        <f>'3. Kostenzuordnung &amp; Mietber.'!C160</f>
        <v>839.39621193261974</v>
      </c>
      <c r="Z2" s="230">
        <f>'3. Kostenzuordnung &amp; Mietber.'!D160</f>
        <v>908.84065637706419</v>
      </c>
      <c r="AA2" s="281">
        <f>'4. Regelbedarf'!I6</f>
        <v>2017</v>
      </c>
      <c r="AB2" s="230">
        <f>'4. Regelbedarf'!C20</f>
        <v>373.23156584515806</v>
      </c>
      <c r="AC2" s="230">
        <f>'4. Regelbedarf'!D20</f>
        <v>275.81156584515804</v>
      </c>
      <c r="AD2" s="230">
        <f>'4. Regelbedarf'!E20</f>
        <v>97.42</v>
      </c>
      <c r="AE2" t="s">
        <v>530</v>
      </c>
    </row>
  </sheetData>
  <sheetProtection sheet="1" objects="1" scenarios="1"/>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70" r:id="rId4" name="Button 2">
              <controlPr defaultSize="0" print="0" autoFill="0" autoPict="0" macro="[0]!TabellenblattVerschickenI">
                <anchor moveWithCells="1" sizeWithCells="1">
                  <from>
                    <xdr:col>1</xdr:col>
                    <xdr:colOff>590550</xdr:colOff>
                    <xdr:row>5</xdr:row>
                    <xdr:rowOff>152400</xdr:rowOff>
                  </from>
                  <to>
                    <xdr:col>4</xdr:col>
                    <xdr:colOff>295275</xdr:colOff>
                    <xdr:row>9</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11</vt:i4>
      </vt:variant>
    </vt:vector>
  </HeadingPairs>
  <TitlesOfParts>
    <vt:vector size="18" baseType="lpstr">
      <vt:lpstr>Nutzungsanleitung</vt:lpstr>
      <vt:lpstr>1. Datenerfassung</vt:lpstr>
      <vt:lpstr>2. Flächenzuordnung</vt:lpstr>
      <vt:lpstr>3. Kostenzuordnung &amp; Mietber.</vt:lpstr>
      <vt:lpstr>4. Regelbedarf</vt:lpstr>
      <vt:lpstr>5. Zusammenfassung</vt:lpstr>
      <vt:lpstr>6. Export</vt:lpstr>
      <vt:lpstr>Bundesland</vt:lpstr>
      <vt:lpstr>Bundesländer</vt:lpstr>
      <vt:lpstr>'1. Datenerfassung'!Druckbereich</vt:lpstr>
      <vt:lpstr>'2. Flächenzuordnung'!Druckbereich</vt:lpstr>
      <vt:lpstr>'3. Kostenzuordnung &amp; Mietber.'!Druckbereich</vt:lpstr>
      <vt:lpstr>'5. Zusammenfassung'!Druckbereich</vt:lpstr>
      <vt:lpstr>Flächen_Zuordnung</vt:lpstr>
      <vt:lpstr>Flächenzuordnung</vt:lpstr>
      <vt:lpstr>KdU</vt:lpstr>
      <vt:lpstr>neu</vt:lpstr>
      <vt:lpstr>Zuordnung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julia.zillinger</dc:creator>
  <cp:lastModifiedBy>anne.grupp</cp:lastModifiedBy>
  <cp:lastPrinted>2018-06-18T13:00:15Z</cp:lastPrinted>
  <dcterms:created xsi:type="dcterms:W3CDTF">2018-03-13T13:54:38Z</dcterms:created>
  <dcterms:modified xsi:type="dcterms:W3CDTF">2019-01-18T10:46:58Z</dcterms:modified>
</cp:coreProperties>
</file>